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Acquisitions\A &amp; C Section\Contracts Management Unit (CMU)\CMU Contracts\70-30 to 70-39 PC Goods\PC Goods - 2022\5-Award\1-Contract Award\70-36 OEM Durabook\(70-36 GST)\"/>
    </mc:Choice>
  </mc:AlternateContent>
  <xr:revisionPtr revIDLastSave="0" documentId="13_ncr:1_{C1C3D682-C598-4AF0-A32A-9985526ADED0}" xr6:coauthVersionLast="47" xr6:coauthVersionMax="47" xr10:uidLastSave="{00000000-0000-0000-0000-000000000000}"/>
  <bookViews>
    <workbookView xWindow="20370" yWindow="-120" windowWidth="24240" windowHeight="13140" tabRatio="847" xr2:uid="{00000000-000D-0000-FFFF-FFFF00000000}"/>
  </bookViews>
  <sheets>
    <sheet name="Rugged (RL)" sheetId="6" r:id="rId1"/>
    <sheet name="RL Configuration" sheetId="18" r:id="rId2"/>
    <sheet name="Semi-Rugged (SRL)" sheetId="19" r:id="rId3"/>
    <sheet name="SRL Configuration" sheetId="20" r:id="rId4"/>
  </sheets>
  <definedNames>
    <definedName name="_xlnm.Print_Titles" localSheetId="0">'Rugged (RL)'!$7:$7</definedName>
    <definedName name="_xlnm.Print_Titles" localSheetId="2">'Semi-Rugged (SRL)'!$7:$7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9" l="1"/>
  <c r="I34" i="19"/>
  <c r="I33" i="19"/>
  <c r="I32" i="19"/>
  <c r="I31" i="19"/>
  <c r="I30" i="19"/>
  <c r="I29" i="19"/>
  <c r="L26" i="19"/>
  <c r="L25" i="19"/>
  <c r="L24" i="19"/>
  <c r="L23" i="19"/>
  <c r="L22" i="19"/>
  <c r="L19" i="19"/>
  <c r="L18" i="19"/>
  <c r="L17" i="19"/>
  <c r="L16" i="19"/>
  <c r="L15" i="19"/>
  <c r="L14" i="19"/>
  <c r="L13" i="19"/>
  <c r="L12" i="19"/>
  <c r="L9" i="19"/>
  <c r="L8" i="19"/>
  <c r="L19" i="6"/>
  <c r="L18" i="6"/>
  <c r="L17" i="6"/>
  <c r="L16" i="6"/>
  <c r="L22" i="6" l="1"/>
  <c r="L23" i="6"/>
  <c r="L9" i="6"/>
  <c r="L8" i="6"/>
  <c r="I32" i="6" l="1"/>
  <c r="I31" i="6"/>
  <c r="I30" i="6"/>
  <c r="I29" i="6"/>
  <c r="I28" i="6"/>
  <c r="I27" i="6"/>
  <c r="I26" i="6"/>
  <c r="L15" i="6"/>
  <c r="L14" i="6"/>
  <c r="L13" i="6"/>
  <c r="L12" i="6"/>
</calcChain>
</file>

<file path=xl/sharedStrings.xml><?xml version="1.0" encoding="utf-8"?>
<sst xmlns="http://schemas.openxmlformats.org/spreadsheetml/2006/main" count="606" uniqueCount="272">
  <si>
    <t>Item Description</t>
  </si>
  <si>
    <t>Unit of Measure</t>
  </si>
  <si>
    <t>Contract Discount</t>
  </si>
  <si>
    <t>SKU # / Item #</t>
  </si>
  <si>
    <t>Manufacturer Part Number (OEM #)</t>
  </si>
  <si>
    <t>Manufacturer (OEM)</t>
  </si>
  <si>
    <t>UNSPSC Code
(Version 11)</t>
  </si>
  <si>
    <t xml:space="preserve">Contact Line Item # (CLIN) </t>
  </si>
  <si>
    <t>Commodity Description</t>
  </si>
  <si>
    <t>Contract Price</t>
  </si>
  <si>
    <t>Each</t>
  </si>
  <si>
    <t>Quantity in 
Unit of Measure</t>
  </si>
  <si>
    <t>Department of General Services - Procurement Division</t>
  </si>
  <si>
    <t xml:space="preserve">To access a complete list of contract Non-Core catalog pricing click the link in the next cell: </t>
  </si>
  <si>
    <t>Installation</t>
  </si>
  <si>
    <t>Asset Tagging 
(Bidder administration of State provided tag, with number)</t>
  </si>
  <si>
    <t>Detailed Electronic Asset Information (in addition to Asset Tagging)</t>
  </si>
  <si>
    <t>Imaging (not for use with monitors)</t>
  </si>
  <si>
    <t>Take-Back Services</t>
  </si>
  <si>
    <t>Deployment &amp; Logistics</t>
  </si>
  <si>
    <t>Emergency Services (4-hour response, per occurrence)</t>
  </si>
  <si>
    <t>OEM MSRP / List Price</t>
  </si>
  <si>
    <t>Contractor's Standard Hourly Rate</t>
  </si>
  <si>
    <t>Product Category</t>
  </si>
  <si>
    <t>Non-Core Segment ID</t>
  </si>
  <si>
    <t>DA</t>
  </si>
  <si>
    <t>Spec Item #</t>
  </si>
  <si>
    <t>Product Attribute</t>
  </si>
  <si>
    <t>Minimum Requirements</t>
  </si>
  <si>
    <t>MSRP SKU/Part #</t>
  </si>
  <si>
    <t>List the part #/sku of the offered make and model from the OEM MSRP/Price List</t>
  </si>
  <si>
    <t>Operating System:</t>
  </si>
  <si>
    <t>Microsoft® Windows® 10 Pro (64-bit)</t>
  </si>
  <si>
    <t xml:space="preserve">Processor:  </t>
  </si>
  <si>
    <t xml:space="preserve">Memory: </t>
  </si>
  <si>
    <t>• 8GB  (upgradeable to 16 GB)
• DDR4 (or newer)
• Non-ECC</t>
  </si>
  <si>
    <t xml:space="preserve">Video: </t>
  </si>
  <si>
    <t xml:space="preserve">Storage: </t>
  </si>
  <si>
    <t>• RJ45
• 10/100/1000 Ethernet</t>
  </si>
  <si>
    <t>Additional I/O Ports:</t>
  </si>
  <si>
    <t xml:space="preserve">Warranty: </t>
  </si>
  <si>
    <t>3 Year Limited Warranty plus 3 Year NBD On-Site Service (CA Statewide)</t>
  </si>
  <si>
    <t>DC</t>
  </si>
  <si>
    <t>DD</t>
  </si>
  <si>
    <t>CLIN #</t>
  </si>
  <si>
    <t xml:space="preserve">Display: </t>
  </si>
  <si>
    <t>Support:
• Direct X11 (or later)</t>
  </si>
  <si>
    <t>240 GB SSD</t>
  </si>
  <si>
    <t>Wireless:</t>
  </si>
  <si>
    <t>• 2 x USB (or later)
• 1 x video out (DisplayPort, HDMI, or USB-C)
• Audio Out
• Microphone in
• Docking Port</t>
  </si>
  <si>
    <t xml:space="preserve">Audio: </t>
  </si>
  <si>
    <t>Integrated audio with speaker</t>
  </si>
  <si>
    <t>Battery:</t>
  </si>
  <si>
    <t>Weight:</t>
  </si>
  <si>
    <t>Docking Station:</t>
  </si>
  <si>
    <t>Core Configuration - Laptops, Rugged</t>
  </si>
  <si>
    <t>Option/Upgrades - Laptops, Rugged</t>
  </si>
  <si>
    <t>Warranty Option/Upgrades - Laptops, Rugged</t>
  </si>
  <si>
    <r>
      <t xml:space="preserve">Value-Added Services (VAS) - Laptops, Rugged </t>
    </r>
    <r>
      <rPr>
        <i/>
        <sz val="16"/>
        <color theme="1"/>
        <rFont val="Arial"/>
        <family val="2"/>
      </rPr>
      <t>(this category shall be the same for all Rugged Laptop Configurations)</t>
    </r>
  </si>
  <si>
    <t>RL100</t>
  </si>
  <si>
    <t>RL101</t>
  </si>
  <si>
    <t>RL400</t>
  </si>
  <si>
    <t>RL401</t>
  </si>
  <si>
    <t>RL402</t>
  </si>
  <si>
    <t>RL403</t>
  </si>
  <si>
    <t>RL404</t>
  </si>
  <si>
    <t>RL405</t>
  </si>
  <si>
    <t>RL406</t>
  </si>
  <si>
    <t>RL407</t>
  </si>
  <si>
    <t>RL800</t>
  </si>
  <si>
    <t>RL801</t>
  </si>
  <si>
    <t>RLV1000</t>
  </si>
  <si>
    <t>RLV1001</t>
  </si>
  <si>
    <t>RLV1002</t>
  </si>
  <si>
    <t>RLV1003</t>
  </si>
  <si>
    <t>RLV1004</t>
  </si>
  <si>
    <t>RLV1005</t>
  </si>
  <si>
    <t>RLV1006</t>
  </si>
  <si>
    <t>Laptop, Rugged - Configuration Breakdown and Comparison</t>
  </si>
  <si>
    <t>RL-1</t>
  </si>
  <si>
    <t>Rugged Laptop</t>
  </si>
  <si>
    <t>Shall meet/include the following:
• Business Class
• EPEAT Bronze
• Energy Star (current version)</t>
  </si>
  <si>
    <t>RL-2</t>
  </si>
  <si>
    <t>• 11" (diagonal)
• LED
• HD
• Anti-glare
• brightness: 400 nits</t>
  </si>
  <si>
    <t>RL-3</t>
  </si>
  <si>
    <t>RL-4</t>
  </si>
  <si>
    <t>Functionally equivalent (or better) to: Intel Core i5 (7th generation)</t>
  </si>
  <si>
    <t>RL-5</t>
  </si>
  <si>
    <t>RL-6</t>
  </si>
  <si>
    <t>RL-7</t>
  </si>
  <si>
    <t>RL-8</t>
  </si>
  <si>
    <t xml:space="preserve">Network Connection: </t>
  </si>
  <si>
    <t>RL-9</t>
  </si>
  <si>
    <t>• 802.11 ac (or later)
• Bluetooth 4.1 (or newer)</t>
  </si>
  <si>
    <t>RL-10</t>
  </si>
  <si>
    <t>RL-11</t>
  </si>
  <si>
    <t>RL-12</t>
  </si>
  <si>
    <t>40 Wh</t>
  </si>
  <si>
    <t>RL-13</t>
  </si>
  <si>
    <t>10 Pounds (maximum)</t>
  </si>
  <si>
    <t>RL-14</t>
  </si>
  <si>
    <t>Must support a docking station option or a port replicator option that support laptop recharging.</t>
  </si>
  <si>
    <t>RL-15</t>
  </si>
  <si>
    <t>Ruggedness:</t>
  </si>
  <si>
    <t>Meet the following:
• MIL-STD-810G testing (Altitude, High Temperature, Low Temperature, Temperature Shock, Water Resistance, Humidity, Dust Resistance, Vibration, Drop/Shock)
• IP65 certified
• MIL-STD- 461F
• Contractor shall provide MIL-STD testing methodology and results to DGS upon DGS's request.</t>
  </si>
  <si>
    <t>RL-16</t>
  </si>
  <si>
    <t>Core Configuration - Laptops, Semi-Rugged</t>
  </si>
  <si>
    <t>SRL100</t>
  </si>
  <si>
    <t>SRL101</t>
  </si>
  <si>
    <t>Option/Upgrades - Laptops, Semi-Rugged</t>
  </si>
  <si>
    <t>Warranty Option/Upgrades - Laptops, Semi-Rugged</t>
  </si>
  <si>
    <r>
      <t xml:space="preserve">Value-Added Services (VAS) - Laptops, Semi-Rugged </t>
    </r>
    <r>
      <rPr>
        <i/>
        <sz val="16"/>
        <color theme="1"/>
        <rFont val="Arial"/>
        <family val="2"/>
      </rPr>
      <t>(this category shall be the same for all Desktop Configurations)</t>
    </r>
  </si>
  <si>
    <t>SRL400</t>
  </si>
  <si>
    <t>SRL401</t>
  </si>
  <si>
    <t>SRL402</t>
  </si>
  <si>
    <t>SRL403</t>
  </si>
  <si>
    <t>SRL404</t>
  </si>
  <si>
    <t>SRL405</t>
  </si>
  <si>
    <t>SRL406</t>
  </si>
  <si>
    <t>SRL407</t>
  </si>
  <si>
    <t>SRL800</t>
  </si>
  <si>
    <t>SRL801</t>
  </si>
  <si>
    <t>SRL802</t>
  </si>
  <si>
    <t>SRL803</t>
  </si>
  <si>
    <t>SRL804</t>
  </si>
  <si>
    <t>SRL-1</t>
  </si>
  <si>
    <t>Semi-Rugged Laptop</t>
  </si>
  <si>
    <t>SRL-2</t>
  </si>
  <si>
    <t>• 13" (diagonal)
• LED
• HD
• Anti-glare
• brightness: 400 nits</t>
  </si>
  <si>
    <t>SRL-3</t>
  </si>
  <si>
    <t>SRL-4</t>
  </si>
  <si>
    <t>Functionally equivalent (or better) to: Intel Core i5 (6th generation)</t>
  </si>
  <si>
    <t>SRL-5</t>
  </si>
  <si>
    <t>SRL-6</t>
  </si>
  <si>
    <t>SRL-7</t>
  </si>
  <si>
    <t>SRL-8</t>
  </si>
  <si>
    <t>SRL-9</t>
  </si>
  <si>
    <t>SRL-10</t>
  </si>
  <si>
    <t>SRL-11</t>
  </si>
  <si>
    <t>SRL-12</t>
  </si>
  <si>
    <t>SRL-13</t>
  </si>
  <si>
    <t>Weight (in lbs):</t>
  </si>
  <si>
    <t>6 Pounds (maximum)</t>
  </si>
  <si>
    <t>SRL-14</t>
  </si>
  <si>
    <t>SRL-15</t>
  </si>
  <si>
    <t>Shall meet/include the following:
• Magnesium alloy (or equivalent) chassis (no plastic)
• Moisture/dust-resistant keyboard and touchpad
• Port covers on all external ports
• IP51 certified</t>
  </si>
  <si>
    <t>SRL-16</t>
  </si>
  <si>
    <t>Exhibit B - Contract Pricing, Laptops, Rugged</t>
  </si>
  <si>
    <t>Contractor: Golden Star Technology, Inc.</t>
  </si>
  <si>
    <t xml:space="preserve">https://www.durabook.com/us/ca-dgs-price/ </t>
  </si>
  <si>
    <t>Statewide Contract 1-22-70-36  PC Goods, Durabook</t>
  </si>
  <si>
    <t>Laptop, Semi-Rugged - Configuration Breakdown and Comparison</t>
  </si>
  <si>
    <t>Z4E1A2DAABXX</t>
  </si>
  <si>
    <t>Durabook</t>
  </si>
  <si>
    <t>Z4E2A2DAABXX</t>
  </si>
  <si>
    <t>RL - Durabook Z14 Basic</t>
  </si>
  <si>
    <t>RL - Durabook Z14 Standard</t>
  </si>
  <si>
    <t>Mount</t>
  </si>
  <si>
    <t>TVPZ4P</t>
  </si>
  <si>
    <t>Storage</t>
  </si>
  <si>
    <t>SSDUP-512GB-Z14G2</t>
  </si>
  <si>
    <t>Upgrades to 512GB PCIe Solid State Drive</t>
  </si>
  <si>
    <t>Processor</t>
  </si>
  <si>
    <t>CPUUP-I7-Z14G2</t>
  </si>
  <si>
    <t>Graphics Card</t>
  </si>
  <si>
    <t>DEVZ4A</t>
  </si>
  <si>
    <t>KBUP-RBL-Z14</t>
  </si>
  <si>
    <t>Rubber Backlit Keyboard</t>
  </si>
  <si>
    <t>DBMZ4X</t>
  </si>
  <si>
    <t>Spare Main Battery</t>
  </si>
  <si>
    <t>DPFZ4X</t>
  </si>
  <si>
    <t>Z14 Screen Protector Film</t>
  </si>
  <si>
    <t>DMSTXX</t>
  </si>
  <si>
    <t>Spare Stylus &amp; Tether for Capacitive Touch</t>
  </si>
  <si>
    <t>Keyboard</t>
  </si>
  <si>
    <t>Battery</t>
  </si>
  <si>
    <t>Screen Protector</t>
  </si>
  <si>
    <t>Stylus</t>
  </si>
  <si>
    <t>For use with all Configurations</t>
  </si>
  <si>
    <t>5 Year Warranty</t>
  </si>
  <si>
    <t>WAR-A3DFRL-02</t>
  </si>
  <si>
    <t>5 YR ADP UPGRADE (UPGRADE FROM 3YR ADP)</t>
  </si>
  <si>
    <t>4 Year Warranty</t>
  </si>
  <si>
    <t>WAR-A3DFRL-01</t>
  </si>
  <si>
    <t>4 YR ADP UPGRADE (UPGRADE FROM 3YR ADP)</t>
  </si>
  <si>
    <t>GST-DGS-Install</t>
  </si>
  <si>
    <t>GST-DGS-Asset</t>
  </si>
  <si>
    <t>GST-DGS-AssetElectronic</t>
  </si>
  <si>
    <t>GST-DGS-Image</t>
  </si>
  <si>
    <t>GST-DGS-TakeBack</t>
  </si>
  <si>
    <t>GST-DGS-Deployment</t>
  </si>
  <si>
    <t>GST-DGS-Emergency</t>
  </si>
  <si>
    <t>Gamber Johnson-PMT Vehicle Dock With Tri-Rf Pass-Through</t>
  </si>
  <si>
    <t>Intel® Core™ i7-1185G7 vPro Processor 3.0GHz up to 4.8 GHz (Upgrade from I5-1135G7) for Durabook Z14 "Basic" model.</t>
  </si>
  <si>
    <t>Nvidia® Geforce GTX 1050</t>
  </si>
  <si>
    <t>Z14 Basic</t>
  </si>
  <si>
    <t>Z14 Standard</t>
  </si>
  <si>
    <t>Durabook Z14, 14" FHD (1920 x1080) Sunlight Readable 1000 nits Touchscreen Display</t>
  </si>
  <si>
    <t xml:space="preserve"> Windows® 10 Pro 64-bit</t>
  </si>
  <si>
    <t>Intel i5-1135G7 PROCESSOR 2.4 GHZ</t>
  </si>
  <si>
    <t>Intel® Core™ i7-1165G7 Processor 2.8 GHz up to 4.7 GHz,</t>
  </si>
  <si>
    <t>8GB RAM</t>
  </si>
  <si>
    <t>Intel® Iris® Xe Graphics</t>
  </si>
  <si>
    <t>256GB PCIe SSD</t>
  </si>
  <si>
    <t>10/100/1000 Ethernet (RJ45) x 2</t>
  </si>
  <si>
    <t>Intel® Wi-Fi 6 and Bluetooth® V5.2</t>
  </si>
  <si>
    <t>Backlit Keyboard, Express Card 54,
Smart Card Reader, 2.0 MP web-cam, 2x RJ45, 2x RS232, Thunderbolt 4, HDMI, VGA, TPM,</t>
  </si>
  <si>
    <t>Backlit Keyboard, Express Card 54,
Smart Card Reader, 2.0 MP web-cam, 2x RJ45, 2x RS232, Thunderbolt 4, HDMI, VGA, TPM</t>
  </si>
  <si>
    <t>Integrated microphone
Intel® High Definition Audio Compliant
Integrated speaker x 2
Keyboard volume and mute controls</t>
  </si>
  <si>
    <t>Main battery Li-Ion, 10.8V, 7800mAh</t>
  </si>
  <si>
    <t>7.93 lbs</t>
  </si>
  <si>
    <t>Docking connector (41-pin Pogo) x 1</t>
  </si>
  <si>
    <t>MIL-STD 810H certified (Drop, Shock, Vibration, Rain, Dust, Altitude, Freeze/Thaw, High/Low Temperature, Temperature Shock, Humidity, Explosive Atmosphere, Solar Radiation, Salt Fog, Fungus Resistance) 	MIL-STD-461G certified (Conduction, Radiation, Conducted Susceptibility, Radiated Susceptibility)</t>
  </si>
  <si>
    <t>3-Year Accidental Damage Warranty</t>
  </si>
  <si>
    <t>EPEAT Bronze</t>
  </si>
  <si>
    <t>End of page</t>
  </si>
  <si>
    <t>RL 100</t>
  </si>
  <si>
    <t>RL 101</t>
  </si>
  <si>
    <t>S4E1A2AAABXE</t>
  </si>
  <si>
    <t>S4E1A2DEABXE</t>
  </si>
  <si>
    <t>S14 Standard</t>
  </si>
  <si>
    <t>Durabook S14 Field</t>
  </si>
  <si>
    <t>SRL - S14 Standard</t>
  </si>
  <si>
    <t>SRL - Durabook S14 Field</t>
  </si>
  <si>
    <t>DSMS43</t>
  </si>
  <si>
    <t>S14 - Spare 512GB PCIE SSD with canister</t>
  </si>
  <si>
    <t>TVPS4P</t>
  </si>
  <si>
    <t>CPUUP-I7-S14G2</t>
  </si>
  <si>
    <t>MXM-S14</t>
  </si>
  <si>
    <t>KBUP-BL-S14</t>
  </si>
  <si>
    <t>Backlit Keyboard</t>
  </si>
  <si>
    <t>SCR-S14</t>
  </si>
  <si>
    <t>Smart Card Reader</t>
  </si>
  <si>
    <t>DPFS4X</t>
  </si>
  <si>
    <t>S14 Screen Protector Film</t>
  </si>
  <si>
    <t>Card Reader</t>
  </si>
  <si>
    <t>Screen Protector Film</t>
  </si>
  <si>
    <t>5 Year Warranty - ADP</t>
  </si>
  <si>
    <t>WAR-USDSRL-05</t>
  </si>
  <si>
    <t>4 Year Warranty - ADP</t>
  </si>
  <si>
    <t>WAR-USDSRL-04</t>
  </si>
  <si>
    <t>3 Year Warranty - ADP</t>
  </si>
  <si>
    <t>WAR-USDSRL-03</t>
  </si>
  <si>
    <t>5 Year Warranty - Standard</t>
  </si>
  <si>
    <t>WAR-A2DSRL-01</t>
  </si>
  <si>
    <t>4 Year Warranty - Standard</t>
  </si>
  <si>
    <t>WAR-A2DSRL-02</t>
  </si>
  <si>
    <t>4yr ADP Upgrade (Upgrade From 3yr Standard)</t>
  </si>
  <si>
    <t>3yr ADP Upgrade (Upgrade From 3yr Standard)</t>
  </si>
  <si>
    <t>5yr Warranty Upgrade - Standard</t>
  </si>
  <si>
    <t>4yr Warranty Upgrade - Standard</t>
  </si>
  <si>
    <t>Intel® Core™ i7-1165G7 Processor 2.8GHz up to 4.7 GHz (Upgrade from I5-1135G7) for Durabook S14 "Standard" model</t>
  </si>
  <si>
    <t>5 yr ADP Upgrade (Upgrade From 3yr Adp)</t>
  </si>
  <si>
    <t>14" FHD (1920 x1080) Standard Display</t>
  </si>
  <si>
    <t>14" FHD (1920 x1080) Sunlight Readable + Touchscreen Display (1000 nits)</t>
  </si>
  <si>
    <t>Windows® 10 Pro</t>
  </si>
  <si>
    <t>Intel® Core™ i5-1135G7 Processor</t>
  </si>
  <si>
    <t>8 GB RAM</t>
  </si>
  <si>
    <t>i5: Intel® Iris® Xe Graphics</t>
  </si>
  <si>
    <t>i7 Intel® Iris® Xe Graphics</t>
  </si>
  <si>
    <t xml:space="preserve">256GB PCIe SSD
</t>
  </si>
  <si>
    <t xml:space="preserve">
10/100/1000 Ethernet (RJ-45) x 1</t>
  </si>
  <si>
    <t>Intel® Wi-Fi 6 AX201 (802.11a/b/g/n/ac/ax) Bluetooth v5.2</t>
  </si>
  <si>
    <t>2MP
Front Camera, HDMI, VGA, RS232, Smart Card, SD Card Reader, TPM, Backlit Keyboard, with docking
connector,</t>
  </si>
  <si>
    <t>2MP Front Camera, HDMI, VGA, RS232, Smart Card, SD Card Reader,
TPM, Backlit Keyboard, with docking connector, 4G LTE, GPS, RF pass-thru(WWAN/GPS/WLAN)</t>
  </si>
  <si>
    <t>Intel® High Definition Audio Compliant
Integrated speaker x 2
Keyboard volume and mute controls</t>
  </si>
  <si>
    <t>Main battery Li-Ion, 10.8V, 4700mAh, 10 hours</t>
  </si>
  <si>
    <t>5.07lbs</t>
  </si>
  <si>
    <t>Optional docking connector (41-pin Pogo) x 1</t>
  </si>
  <si>
    <t xml:space="preserve">
MIL-STD-810H Certified	4′ drop 26 faces, drop, shock, vibration, altitude, freeze/thaw, high/low temperature, temperature shock, humidity</t>
  </si>
  <si>
    <t>3-year standard limited warranty standard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</si>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</sst>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_)"/>
    <numFmt numFmtId="165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MS Sans Serif"/>
    </font>
    <font>
      <b/>
      <i/>
      <sz val="16"/>
      <name val="Helv"/>
    </font>
    <font>
      <sz val="14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3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8"/>
      <name val="Arial"/>
      <family val="2"/>
    </font>
    <font>
      <i/>
      <sz val="16"/>
      <color theme="1"/>
      <name val="Arial"/>
      <family val="2"/>
    </font>
    <font>
      <u/>
      <sz val="14"/>
      <color theme="10"/>
      <name val="Arial"/>
      <family val="2"/>
    </font>
    <font>
      <b/>
      <u/>
      <sz val="14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4" fontId="2" fillId="0" borderId="0" applyFont="0" applyFill="0" applyBorder="0" applyAlignment="0" applyProtection="0"/>
    <xf numFmtId="38" fontId="6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6" fillId="3" borderId="3" applyNumberFormat="0" applyBorder="0" applyAlignment="0" applyProtection="0"/>
    <xf numFmtId="0" fontId="7" fillId="0" borderId="0" applyNumberFormat="0" applyFill="0" applyBorder="0" applyProtection="0"/>
    <xf numFmtId="164" fontId="8" fillId="0" borderId="0"/>
    <xf numFmtId="10" fontId="2" fillId="0" borderId="0" applyFont="0" applyFill="0" applyBorder="0" applyAlignment="0" applyProtection="0"/>
    <xf numFmtId="0" fontId="12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4" fillId="0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9" fillId="0" borderId="0" xfId="0" applyFont="1" applyProtection="1"/>
    <xf numFmtId="0" fontId="4" fillId="0" borderId="3" xfId="0" applyFont="1" applyFill="1" applyBorder="1" applyAlignment="1" applyProtection="1">
      <alignment horizontal="center" vertical="center" wrapText="1"/>
    </xf>
    <xf numFmtId="7" fontId="4" fillId="0" borderId="6" xfId="2" applyNumberFormat="1" applyFont="1" applyFill="1" applyBorder="1" applyAlignment="1" applyProtection="1">
      <alignment horizontal="center" vertical="center" wrapText="1"/>
    </xf>
    <xf numFmtId="9" fontId="4" fillId="0" borderId="6" xfId="0" applyNumberFormat="1" applyFont="1" applyFill="1" applyBorder="1" applyAlignment="1" applyProtection="1">
      <alignment horizontal="center" vertical="center" wrapText="1"/>
    </xf>
    <xf numFmtId="165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</xf>
    <xf numFmtId="0" fontId="5" fillId="0" borderId="0" xfId="0" applyFont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0" fontId="3" fillId="2" borderId="9" xfId="12" applyFont="1" applyFill="1" applyBorder="1" applyAlignment="1">
      <alignment horizontal="center" vertical="center" wrapText="1"/>
    </xf>
    <xf numFmtId="0" fontId="4" fillId="5" borderId="9" xfId="12" applyFont="1" applyFill="1" applyBorder="1" applyAlignment="1">
      <alignment horizontal="center" vertical="center" wrapText="1"/>
    </xf>
    <xf numFmtId="0" fontId="4" fillId="5" borderId="9" xfId="12" applyFont="1" applyFill="1" applyBorder="1" applyAlignment="1">
      <alignment horizontal="left" vertical="center" wrapText="1"/>
    </xf>
    <xf numFmtId="0" fontId="4" fillId="5" borderId="6" xfId="12" applyFont="1" applyFill="1" applyBorder="1" applyAlignment="1">
      <alignment horizontal="center" vertical="center" wrapText="1"/>
    </xf>
    <xf numFmtId="0" fontId="4" fillId="5" borderId="6" xfId="12" applyFont="1" applyFill="1" applyBorder="1" applyAlignment="1">
      <alignment horizontal="left" vertical="center" wrapText="1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17" fillId="0" borderId="0" xfId="11" applyFont="1" applyFill="1" applyAlignment="1" applyProtection="1">
      <alignment horizontal="left" vertical="center"/>
    </xf>
    <xf numFmtId="0" fontId="18" fillId="0" borderId="0" xfId="11" applyFont="1" applyFill="1" applyAlignment="1" applyProtection="1">
      <alignment horizontal="left" vertical="center"/>
    </xf>
    <xf numFmtId="0" fontId="3" fillId="2" borderId="6" xfId="12" applyFont="1" applyFill="1" applyBorder="1" applyAlignment="1">
      <alignment horizontal="center" vertical="center" wrapText="1"/>
    </xf>
    <xf numFmtId="0" fontId="3" fillId="2" borderId="2" xfId="12" applyFont="1" applyFill="1" applyBorder="1" applyAlignment="1">
      <alignment horizontal="center" vertical="center" wrapText="1"/>
    </xf>
    <xf numFmtId="0" fontId="3" fillId="2" borderId="7" xfId="12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9" xfId="12" applyFont="1" applyFill="1" applyBorder="1" applyAlignment="1">
      <alignment horizontal="center" vertical="center" wrapText="1"/>
    </xf>
    <xf numFmtId="0" fontId="4" fillId="0" borderId="9" xfId="12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12" applyFont="1" applyFill="1" applyBorder="1" applyAlignment="1">
      <alignment horizontal="left" vertical="center" wrapText="1"/>
    </xf>
    <xf numFmtId="0" fontId="4" fillId="0" borderId="9" xfId="12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14" fillId="0" borderId="11" xfId="0" applyFont="1" applyBorder="1" applyAlignment="1" applyProtection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</cellXfs>
  <cellStyles count="13">
    <cellStyle name="AFE" xfId="1" xr:uid="{00000000-0005-0000-0000-000000000000}"/>
    <cellStyle name="Currency" xfId="2" builtinId="4"/>
    <cellStyle name="Grey" xfId="3" xr:uid="{00000000-0005-0000-0000-000003000000}"/>
    <cellStyle name="Header1" xfId="4" xr:uid="{00000000-0005-0000-0000-000004000000}"/>
    <cellStyle name="Header2" xfId="5" xr:uid="{00000000-0005-0000-0000-000005000000}"/>
    <cellStyle name="Heading 1" xfId="10" builtinId="16" customBuiltin="1"/>
    <cellStyle name="Hyperlink" xfId="11" builtinId="8"/>
    <cellStyle name="Input [yellow]" xfId="6" xr:uid="{00000000-0005-0000-0000-000008000000}"/>
    <cellStyle name="Name" xfId="7" xr:uid="{00000000-0005-0000-0000-000009000000}"/>
    <cellStyle name="Normal" xfId="0" builtinId="0"/>
    <cellStyle name="Normal - Style1" xfId="8" xr:uid="{00000000-0005-0000-0000-00000B000000}"/>
    <cellStyle name="Normal 2" xfId="12" xr:uid="{BE1E0E6D-28B7-4171-A3CA-D2CC61A19A3A}"/>
    <cellStyle name="Percent [2]" xfId="9" xr:uid="{00000000-0005-0000-0000-00000C000000}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95B3D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FFCC"/>
      <color rgb="FF95B3D7"/>
      <color rgb="FF959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9A21AA-190B-4915-A7A7-831A3AF3A6FE}" name="Table134" displayName="Table134" ref="A11:N19" totalsRowShown="0" headerRowDxfId="133" dataDxfId="131" headerRowBorderDxfId="132" tableBorderDxfId="130">
  <autoFilter ref="A11:N19" xr:uid="{A19A21AA-190B-4915-A7A7-831A3AF3A6FE}"/>
  <tableColumns count="14">
    <tableColumn id="1" xr3:uid="{0318C38C-4692-4D87-BC91-A06CB07D8B5B}" name="Contact Line Item # (CLIN) " dataDxfId="129"/>
    <tableColumn id="2" xr3:uid="{EBF1F32C-7231-4283-9B51-C85AB07D4676}" name="Commodity Description" dataDxfId="128"/>
    <tableColumn id="3" xr3:uid="{6503D101-EC07-43BD-A704-D2A3CA7E20C2}" name="UNSPSC Code_x000a_(Version 11)" dataDxfId="127"/>
    <tableColumn id="4" xr3:uid="{9ED62D03-C7F9-441F-B451-D141CFF3BA73}" name="Manufacturer Part Number (OEM #)" dataDxfId="126"/>
    <tableColumn id="5" xr3:uid="{05BECC34-4B70-45D4-A77E-C396706189FC}" name="Manufacturer (OEM)" dataDxfId="125"/>
    <tableColumn id="6" xr3:uid="{63DAA37D-88F1-46CE-A28A-E0F5EBC13F9B}" name="SKU # / Item #" dataDxfId="124"/>
    <tableColumn id="7" xr3:uid="{373B2DD7-CD2E-4CB9-BA8E-60D6807D110F}" name="Item Description" dataDxfId="123"/>
    <tableColumn id="8" xr3:uid="{7753C2CF-1828-407A-A119-04F607817728}" name="Unit of Measure" dataDxfId="122"/>
    <tableColumn id="9" xr3:uid="{60B33BB8-7457-481E-80AB-09A6267C08C0}" name="Quantity in _x000a_Unit of Measure" dataDxfId="121"/>
    <tableColumn id="12" xr3:uid="{0E4F2690-06AE-4B45-BA1B-CE6D3B0FCA51}" name="OEM MSRP / List Price" dataDxfId="120"/>
    <tableColumn id="13" xr3:uid="{F806DE5C-8FB5-4FCC-8328-D37CC56FF9C0}" name="Contract Discount" dataDxfId="119"/>
    <tableColumn id="10" xr3:uid="{076EAD24-34BB-4499-B7C8-4A125AEFE31C}" name="Contract Price" dataDxfId="118" dataCellStyle="Currency">
      <calculatedColumnFormula>Table134[[#This Row],[OEM MSRP / List Price]]*(1-Table134[[#This Row],[Contract Discount]])</calculatedColumnFormula>
    </tableColumn>
    <tableColumn id="14" xr3:uid="{8375AEF6-80FC-4355-977D-3AB8B15B2D5E}" name="Non-Core Segment ID" dataDxfId="102" dataCellStyle="Currency"/>
    <tableColumn id="11" xr3:uid="{E9A5BFC0-4270-41A9-993F-17B2BBB09877}" name="Product Category" dataDxfId="1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3D8764-EEBB-4B9F-A8AA-DE5DE81BEC5D}" name="Table1345" displayName="Table1345" ref="A25:I32" totalsRowShown="0" headerRowDxfId="12" dataDxfId="11" headerRowBorderDxfId="9" tableBorderDxfId="10">
  <autoFilter ref="A25:I32" xr:uid="{133D8764-EEBB-4B9F-A8AA-DE5DE81BEC5D}"/>
  <tableColumns count="9">
    <tableColumn id="1" xr3:uid="{DB61C74F-3BC1-4174-9209-7B558C254D06}" name="Contact Line Item # (CLIN) " dataDxfId="8"/>
    <tableColumn id="2" xr3:uid="{A8FC7E7D-7F71-4ACE-90F2-81AC07491270}" name="Commodity Description" dataDxfId="7"/>
    <tableColumn id="3" xr3:uid="{42AB955A-AF07-4177-BE2D-2E4E7D34675A}" name="UNSPSC Code_x000a_(Version 11)" dataDxfId="6"/>
    <tableColumn id="6" xr3:uid="{7C687BF5-7924-4323-BB67-CB9068291CCB}" name="SKU # / Item #" dataDxfId="5"/>
    <tableColumn id="8" xr3:uid="{7FC9E33B-4190-4D28-B23E-9B684737DC6A}" name="Unit of Measure" dataDxfId="4"/>
    <tableColumn id="9" xr3:uid="{0C7B12CF-B445-496E-9AF1-8CF4F020A9D3}" name="Quantity in _x000a_Unit of Measure" dataDxfId="3"/>
    <tableColumn id="12" xr3:uid="{7E45D00E-98CD-4F54-8961-17D8DBA840BA}" name="Contractor's Standard Hourly Rate" dataDxfId="2"/>
    <tableColumn id="13" xr3:uid="{931D512B-7ABB-428F-BED5-5F2F908AEF62}" name="Contract Discount" dataDxfId="1"/>
    <tableColumn id="10" xr3:uid="{496F5DE2-E1FB-4F7A-9EDE-5EDD81A02C22}" name="Contract Price" dataDxfId="0" dataCellStyle="Currency">
      <calculatedColumnFormula>Table1345[[#This Row],[Contractor''s Standard Hourly Rate]]*(1-Table1345[[#This Row],[Contract Discount]])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N9" totalsRowShown="0" headerRowDxfId="117" dataDxfId="86" headerRowBorderDxfId="116" tableBorderDxfId="115">
  <autoFilter ref="A7:N9" xr:uid="{00000000-0009-0000-0100-000001000000}"/>
  <tableColumns count="14">
    <tableColumn id="1" xr3:uid="{00000000-0010-0000-0000-000001000000}" name="Contact Line Item # (CLIN) " dataDxfId="100"/>
    <tableColumn id="2" xr3:uid="{00000000-0010-0000-0000-000002000000}" name="Commodity Description" dataDxfId="99"/>
    <tableColumn id="3" xr3:uid="{00000000-0010-0000-0000-000003000000}" name="UNSPSC Code_x000a_(Version 11)" dataDxfId="98"/>
    <tableColumn id="4" xr3:uid="{00000000-0010-0000-0000-000004000000}" name="Manufacturer Part Number (OEM #)" dataDxfId="97"/>
    <tableColumn id="5" xr3:uid="{00000000-0010-0000-0000-000005000000}" name="Manufacturer (OEM)" dataDxfId="96"/>
    <tableColumn id="6" xr3:uid="{00000000-0010-0000-0000-000006000000}" name="SKU # / Item #" dataDxfId="95"/>
    <tableColumn id="7" xr3:uid="{00000000-0010-0000-0000-000007000000}" name="Item Description" dataDxfId="94"/>
    <tableColumn id="8" xr3:uid="{00000000-0010-0000-0000-000008000000}" name="Unit of Measure" dataDxfId="93"/>
    <tableColumn id="9" xr3:uid="{00000000-0010-0000-0000-000009000000}" name="Quantity in _x000a_Unit of Measure" dataDxfId="92"/>
    <tableColumn id="12" xr3:uid="{AE6E9A40-9B56-4228-966B-D96A12437BBF}" name="OEM MSRP / List Price" dataDxfId="91"/>
    <tableColumn id="13" xr3:uid="{0385D326-C29E-4848-A0CD-E1A3C7C80E02}" name="Contract Discount" dataDxfId="90"/>
    <tableColumn id="10" xr3:uid="{00000000-0010-0000-0000-00000A000000}" name="Contract Price" dataDxfId="89" dataCellStyle="Currency">
      <calculatedColumnFormula>Table1[[#This Row],[OEM MSRP / List Price]]*(1-Table1[[#This Row],[Contract Discount]])</calculatedColumnFormula>
    </tableColumn>
    <tableColumn id="14" xr3:uid="{32947047-508B-485A-9118-7D0E964A5742}" name="Non-Core Segment ID" dataDxfId="88" dataCellStyle="Currency"/>
    <tableColumn id="11" xr3:uid="{2B9BE837-DE91-4744-983A-1A55C8D821E5}" name="Product Category" dataDxfId="8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152463-8347-4277-A06B-1E8BB9709B94}" name="Table13427" displayName="Table13427" ref="A21:N23" totalsRowShown="0" headerRowDxfId="114" dataDxfId="71" headerRowBorderDxfId="113" tableBorderDxfId="112">
  <autoFilter ref="A21:N23" xr:uid="{0E152463-8347-4277-A06B-1E8BB9709B94}"/>
  <tableColumns count="14">
    <tableColumn id="1" xr3:uid="{6D85CB8A-91DF-4794-830B-A3DAE43C5E87}" name="Contact Line Item # (CLIN) " dataDxfId="85"/>
    <tableColumn id="2" xr3:uid="{94D285F7-B29D-440D-9F16-68A3AA3C72B8}" name="Commodity Description" dataDxfId="84"/>
    <tableColumn id="3" xr3:uid="{21B929F3-006A-4D70-9F58-47939EAE268E}" name="UNSPSC Code_x000a_(Version 11)" dataDxfId="83"/>
    <tableColumn id="4" xr3:uid="{D131C31D-2EFA-417C-8573-248188F97364}" name="Manufacturer Part Number (OEM #)" dataDxfId="82"/>
    <tableColumn id="5" xr3:uid="{7B2AE60A-7A42-4324-997C-07247CDA1A7C}" name="Manufacturer (OEM)" dataDxfId="81"/>
    <tableColumn id="6" xr3:uid="{3084A274-A96B-48CB-9B03-2887DF6E5B5D}" name="SKU # / Item #" dataDxfId="80"/>
    <tableColumn id="7" xr3:uid="{3728F214-7A76-4C45-8CF1-DE10EB64F656}" name="Item Description" dataDxfId="79"/>
    <tableColumn id="8" xr3:uid="{50EFFC2F-0507-46C1-9D83-17D0919962AC}" name="Unit of Measure" dataDxfId="78"/>
    <tableColumn id="9" xr3:uid="{9987FF84-0314-4294-B560-629A35006592}" name="Quantity in _x000a_Unit of Measure" dataDxfId="77"/>
    <tableColumn id="12" xr3:uid="{DF34928F-466D-41E2-BC67-37B2D96D3FD2}" name="OEM MSRP / List Price" dataDxfId="76"/>
    <tableColumn id="13" xr3:uid="{4C4FCF00-9AEB-4841-9260-1C1240004A0B}" name="Contract Discount" dataDxfId="75"/>
    <tableColumn id="10" xr3:uid="{E1A34127-3B93-4D10-A771-79EF0751F171}" name="Contract Price" dataDxfId="74" dataCellStyle="Currency">
      <calculatedColumnFormula>Table13427[[#This Row],[OEM MSRP / List Price]]*(1-Table13427[[#This Row],[Contract Discount]])</calculatedColumnFormula>
    </tableColumn>
    <tableColumn id="14" xr3:uid="{3401AA77-3152-4063-88E3-4DB0E9BBBA88}" name="Non-Core Segment ID" dataDxfId="73" dataCellStyle="Currency"/>
    <tableColumn id="11" xr3:uid="{E8509AC9-573F-44FE-BB41-AE61A9269E9E}" name="Product Category" dataDxfId="7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A98809B-9276-4578-B30F-9F72ED2D5DDE}" name="Table13410" displayName="Table13410" ref="A11:N19" totalsRowShown="0" headerRowDxfId="111" dataDxfId="41" headerRowBorderDxfId="110" tableBorderDxfId="109">
  <autoFilter ref="A11:N19" xr:uid="{A19A21AA-190B-4915-A7A7-831A3AF3A6FE}"/>
  <tableColumns count="14">
    <tableColumn id="1" xr3:uid="{F080FDC2-5A7B-41C2-BC8A-77F88B202805}" name="Contact Line Item # (CLIN) " dataDxfId="55"/>
    <tableColumn id="2" xr3:uid="{1310AC17-6E0A-431F-BC8C-B0BCE08BC1B1}" name="Commodity Description" dataDxfId="54"/>
    <tableColumn id="3" xr3:uid="{F07D632F-2463-47A3-B894-C7BCC96BA8BF}" name="UNSPSC Code_x000a_(Version 11)" dataDxfId="53"/>
    <tableColumn id="4" xr3:uid="{BCAB6C21-1FFA-413C-8A41-D94FBDE1C6A1}" name="Manufacturer Part Number (OEM #)" dataDxfId="52"/>
    <tableColumn id="5" xr3:uid="{B4786F67-5A79-4633-920C-40E6827ED8E2}" name="Manufacturer (OEM)" dataDxfId="51"/>
    <tableColumn id="6" xr3:uid="{05B48FF9-7F2B-4DF2-A209-93A6CABB0E62}" name="SKU # / Item #" dataDxfId="50"/>
    <tableColumn id="7" xr3:uid="{C2B2BE14-0B56-438A-9915-95B77F899F27}" name="Item Description" dataDxfId="49"/>
    <tableColumn id="8" xr3:uid="{41C2A4DA-EB48-41D7-A4EB-89D5C2705DDE}" name="Unit of Measure" dataDxfId="48"/>
    <tableColumn id="9" xr3:uid="{E2329292-E1C4-42C3-B3F7-DDF46EFA7CD3}" name="Quantity in _x000a_Unit of Measure" dataDxfId="47"/>
    <tableColumn id="12" xr3:uid="{B90F4143-B6D6-4AAE-AA5D-DB45CA8731F1}" name="OEM MSRP / List Price" dataDxfId="46"/>
    <tableColumn id="13" xr3:uid="{329E2E42-8B0C-45BF-8F99-EDAE0A2964CB}" name="Contract Discount" dataDxfId="45"/>
    <tableColumn id="10" xr3:uid="{D8F1978C-65D1-48F4-87D2-BA995C9DEA11}" name="Contract Price" dataDxfId="44" dataCellStyle="Currency">
      <calculatedColumnFormula>Table13410[[#This Row],[OEM MSRP / List Price]]*(1-Table13410[[#This Row],[Contract Discount]])</calculatedColumnFormula>
    </tableColumn>
    <tableColumn id="14" xr3:uid="{8AD5C588-4906-4353-9068-582A3674AD0A}" name="Non-Core Segment ID" dataDxfId="43" dataCellStyle="Currency"/>
    <tableColumn id="11" xr3:uid="{4BF7D32E-D2D0-4358-A948-369518CFF9AC}" name="Product Category" dataDxfId="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5166A67-1AC6-4B30-ADB0-D71303843A68}" name="Table112" displayName="Table112" ref="A7:N9" totalsRowShown="0" headerRowDxfId="108" dataDxfId="56" headerRowBorderDxfId="107" tableBorderDxfId="106">
  <autoFilter ref="A7:N9" xr:uid="{00000000-0009-0000-0100-000001000000}"/>
  <tableColumns count="14">
    <tableColumn id="1" xr3:uid="{7A3A6584-2AEB-4404-B5D7-7A91BA3D48D1}" name="Contact Line Item # (CLIN) " dataDxfId="70"/>
    <tableColumn id="2" xr3:uid="{C90F1BF6-2E5C-4B90-814C-BF3AF3BBC7AD}" name="Commodity Description" dataDxfId="69"/>
    <tableColumn id="3" xr3:uid="{1723D543-38C4-459A-AA75-6E1945900FF6}" name="UNSPSC Code_x000a_(Version 11)" dataDxfId="68"/>
    <tableColumn id="4" xr3:uid="{4FD84BAE-FE6E-4152-8A68-75824B6F5807}" name="Manufacturer Part Number (OEM #)" dataDxfId="67"/>
    <tableColumn id="5" xr3:uid="{8318A7FD-B8FC-4824-99EF-A506078FA8ED}" name="Manufacturer (OEM)" dataDxfId="66"/>
    <tableColumn id="6" xr3:uid="{B4F8F076-CADB-4EA5-B4E5-C140F993D9E8}" name="SKU # / Item #" dataDxfId="65"/>
    <tableColumn id="7" xr3:uid="{18745514-FAB5-4705-A1C4-5E7D04492BD9}" name="Item Description" dataDxfId="64"/>
    <tableColumn id="8" xr3:uid="{F818979D-7CB7-4328-B7B3-729E207F983F}" name="Unit of Measure" dataDxfId="63"/>
    <tableColumn id="9" xr3:uid="{B875C68D-CD49-4A3C-85E9-15D3054A1CBA}" name="Quantity in _x000a_Unit of Measure" dataDxfId="62"/>
    <tableColumn id="12" xr3:uid="{4D3D983D-A0FB-4E75-BA18-EA7ECEF2661A}" name="OEM MSRP / List Price" dataDxfId="61"/>
    <tableColumn id="13" xr3:uid="{C19459DD-6560-4B5A-9526-0E836FDF3468}" name="Contract Discount" dataDxfId="60"/>
    <tableColumn id="10" xr3:uid="{2A215B12-AC26-49EA-AB81-CF2D863B0B90}" name="Contract Price" dataDxfId="59" dataCellStyle="Currency">
      <calculatedColumnFormula>Table112[[#This Row],[OEM MSRP / List Price]]*(1-Table112[[#This Row],[Contract Discount]])</calculatedColumnFormula>
    </tableColumn>
    <tableColumn id="14" xr3:uid="{17486567-040A-45D9-B028-2642A97E7D69}" name="Non-Core Segment ID" dataDxfId="58" dataCellStyle="Currency"/>
    <tableColumn id="11" xr3:uid="{1746BC16-A9D5-4C93-A899-2518C08FA41B}" name="Product Category" dataDxfId="5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A562090-FD26-42FE-B895-C4069985A1E2}" name="Table1342713" displayName="Table1342713" ref="A21:N26" totalsRowShown="0" headerRowDxfId="105" dataDxfId="26" headerRowBorderDxfId="104" tableBorderDxfId="103">
  <autoFilter ref="A21:N26" xr:uid="{0E152463-8347-4277-A06B-1E8BB9709B94}"/>
  <tableColumns count="14">
    <tableColumn id="1" xr3:uid="{D17F0337-B61C-4C72-98AE-98319B886503}" name="Contact Line Item # (CLIN) " dataDxfId="40"/>
    <tableColumn id="2" xr3:uid="{1381FD86-01E9-4FA8-BFEA-FAC50B0F31BE}" name="Commodity Description" dataDxfId="39"/>
    <tableColumn id="3" xr3:uid="{4F5C5329-8E0D-4134-AC8C-EB555F5A5D0F}" name="UNSPSC Code_x000a_(Version 11)" dataDxfId="38"/>
    <tableColumn id="4" xr3:uid="{BF1E1C73-D44D-40D3-9845-3CA79BC4C4AC}" name="Manufacturer Part Number (OEM #)" dataDxfId="37"/>
    <tableColumn id="5" xr3:uid="{D13A7E64-2DA1-4E8F-9C0D-802DCD57CD86}" name="Manufacturer (OEM)" dataDxfId="36"/>
    <tableColumn id="6" xr3:uid="{EA7F4766-E11F-4897-9C27-3B94F24771D4}" name="SKU # / Item #" dataDxfId="35"/>
    <tableColumn id="7" xr3:uid="{EF649831-BF1D-4506-870E-9E65DC04679C}" name="Item Description" dataDxfId="34"/>
    <tableColumn id="8" xr3:uid="{E8EB12F6-AAC3-4036-91BC-CFF0100D494E}" name="Unit of Measure" dataDxfId="33"/>
    <tableColumn id="9" xr3:uid="{70ED30E0-1E78-49F9-BA35-5310F6E1FB2B}" name="Quantity in _x000a_Unit of Measure" dataDxfId="32"/>
    <tableColumn id="12" xr3:uid="{89D86D2E-39FE-4B50-9C37-346C4FE4CC3A}" name="OEM MSRP / List Price" dataDxfId="31"/>
    <tableColumn id="13" xr3:uid="{A3A72D75-F7D6-41AE-A432-645D18D01388}" name="Contract Discount" dataDxfId="30"/>
    <tableColumn id="10" xr3:uid="{BB67AB3D-C16E-4EFE-9906-8F52EA5E9AF6}" name="Contract Price" dataDxfId="29" dataCellStyle="Currency">
      <calculatedColumnFormula>Table1342713[[#This Row],[OEM MSRP / List Price]]*(1-Table1342713[[#This Row],[Contract Discount]])</calculatedColumnFormula>
    </tableColumn>
    <tableColumn id="14" xr3:uid="{B9F0777C-0A85-4C40-839D-9C87AFA360F3}" name="Non-Core Segment ID" dataDxfId="28" dataCellStyle="Currency"/>
    <tableColumn id="11" xr3:uid="{B23B48E7-7F11-4F97-A8DC-5C13CD82667F}" name="Product Category" dataDxfId="2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4553A5-ABD2-4F82-9AD9-1E2AD274F73C}" name="Table13453" displayName="Table13453" ref="A28:I35" totalsRowShown="0" headerRowDxfId="25" dataDxfId="24" headerRowBorderDxfId="22" tableBorderDxfId="23">
  <autoFilter ref="A28:I35" xr:uid="{184553A5-ABD2-4F82-9AD9-1E2AD274F73C}"/>
  <tableColumns count="9">
    <tableColumn id="1" xr3:uid="{102BADA1-36C4-4EE2-9FE1-E1122E1E8073}" name="Contact Line Item # (CLIN) " dataDxfId="21"/>
    <tableColumn id="2" xr3:uid="{EB1DCAE5-8A37-4868-9313-EA62C1E05538}" name="Commodity Description" dataDxfId="20"/>
    <tableColumn id="3" xr3:uid="{83E96617-2C63-43EB-8286-7954002002CA}" name="UNSPSC Code_x000a_(Version 11)" dataDxfId="19"/>
    <tableColumn id="6" xr3:uid="{9D0ABDB1-0B5E-4FA8-BC63-6709930CFD28}" name="SKU # / Item #" dataDxfId="18"/>
    <tableColumn id="8" xr3:uid="{7186DB43-1A26-45D6-AB05-28475C9AB53E}" name="Unit of Measure" dataDxfId="17"/>
    <tableColumn id="9" xr3:uid="{9BAAC06D-D1D0-46DE-BDE6-EFB6B7DBE74B}" name="Quantity in _x000a_Unit of Measure" dataDxfId="16"/>
    <tableColumn id="12" xr3:uid="{5A481BEB-2769-4D0E-B8D2-B911B04B2F21}" name="Contractor's Standard Hourly Rate" dataDxfId="15"/>
    <tableColumn id="13" xr3:uid="{31D73B4E-405D-4A05-AB1C-DF8D4FC1C9A0}" name="Contract Discount" dataDxfId="14"/>
    <tableColumn id="10" xr3:uid="{2D0F1413-7041-486F-9BB3-7B675E5C8F7A}" name="Contract Price" dataDxfId="13" dataCellStyle="Currency">
      <calculatedColumnFormula>Table13453[[#This Row],[Contractor''s Standard Hourly Rate]]*(1-Table13453[[#This Row],[Contract Discount]])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Line item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4.xml"/><Relationship Id="rId2" Type="http://schemas.openxmlformats.org/officeDocument/2006/relationships/hyperlink" Target="http://www.academicsupplier.net/" TargetMode="External"/><Relationship Id="rId1" Type="http://schemas.openxmlformats.org/officeDocument/2006/relationships/hyperlink" Target="https://www.durabook.com/us/ca-dgs-price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8.xml"/><Relationship Id="rId2" Type="http://schemas.openxmlformats.org/officeDocument/2006/relationships/hyperlink" Target="http://www.academicsupplier.net/" TargetMode="External"/><Relationship Id="rId1" Type="http://schemas.openxmlformats.org/officeDocument/2006/relationships/hyperlink" Target="https://www.durabook.com/us/ca-dgs-price/" TargetMode="Externa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N247"/>
  <sheetViews>
    <sheetView tabSelected="1" zoomScale="70" zoomScaleNormal="70" workbookViewId="0">
      <selection activeCell="A10" sqref="A10:N10"/>
    </sheetView>
  </sheetViews>
  <sheetFormatPr defaultColWidth="0" defaultRowHeight="15.75" zeroHeight="1" x14ac:dyDescent="0.25"/>
  <cols>
    <col min="1" max="1" width="18.7109375" style="9" customWidth="1"/>
    <col min="2" max="2" width="30.7109375" style="7" customWidth="1"/>
    <col min="3" max="6" width="18.7109375" style="7" customWidth="1"/>
    <col min="7" max="7" width="59.85546875" style="7" customWidth="1"/>
    <col min="8" max="8" width="18.7109375" style="8" customWidth="1"/>
    <col min="9" max="12" width="18.7109375" style="7" customWidth="1"/>
    <col min="13" max="13" width="16.5703125" style="8" customWidth="1"/>
    <col min="14" max="14" width="39.42578125" style="7" customWidth="1"/>
    <col min="15" max="16384" width="46" style="7" hidden="1"/>
  </cols>
  <sheetData>
    <row r="1" spans="1:14" s="17" customFormat="1" ht="20.25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27" customFormat="1" ht="21" customHeight="1" x14ac:dyDescent="0.25">
      <c r="A2" s="36" t="s">
        <v>150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27" customFormat="1" ht="21" customHeight="1" x14ac:dyDescent="0.25">
      <c r="A3" s="36" t="s">
        <v>147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7" customFormat="1" ht="18" x14ac:dyDescent="0.25">
      <c r="A4" s="34" t="s">
        <v>148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27" customFormat="1" ht="18" x14ac:dyDescent="0.25">
      <c r="A5" s="34" t="s">
        <v>13</v>
      </c>
      <c r="B5" s="34"/>
      <c r="C5" s="34"/>
      <c r="D5" s="34"/>
      <c r="E5" s="34"/>
      <c r="F5" s="34"/>
      <c r="G5" s="34"/>
      <c r="H5" s="37" t="s">
        <v>149</v>
      </c>
      <c r="I5" s="38"/>
      <c r="J5" s="38"/>
      <c r="K5" s="38"/>
      <c r="L5" s="38"/>
      <c r="M5" s="38"/>
      <c r="N5" s="38"/>
    </row>
    <row r="6" spans="1:14" s="18" customFormat="1" ht="20.25" x14ac:dyDescent="0.25">
      <c r="A6" s="33" t="s">
        <v>55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65.25" customHeight="1" x14ac:dyDescent="0.2">
      <c r="A7" s="2" t="s">
        <v>7</v>
      </c>
      <c r="B7" s="3" t="s">
        <v>8</v>
      </c>
      <c r="C7" s="3" t="s">
        <v>6</v>
      </c>
      <c r="D7" s="3" t="s">
        <v>4</v>
      </c>
      <c r="E7" s="3" t="s">
        <v>5</v>
      </c>
      <c r="F7" s="3" t="s">
        <v>3</v>
      </c>
      <c r="G7" s="3" t="s">
        <v>0</v>
      </c>
      <c r="H7" s="3" t="s">
        <v>1</v>
      </c>
      <c r="I7" s="3" t="s">
        <v>11</v>
      </c>
      <c r="J7" s="4" t="s">
        <v>21</v>
      </c>
      <c r="K7" s="4" t="s">
        <v>2</v>
      </c>
      <c r="L7" s="4" t="s">
        <v>9</v>
      </c>
      <c r="M7" s="4" t="s">
        <v>24</v>
      </c>
      <c r="N7" s="4" t="s">
        <v>23</v>
      </c>
    </row>
    <row r="8" spans="1:14" s="46" customFormat="1" ht="30" x14ac:dyDescent="0.2">
      <c r="A8" s="1" t="s">
        <v>59</v>
      </c>
      <c r="B8" s="5" t="s">
        <v>80</v>
      </c>
      <c r="C8" s="11">
        <v>43211507</v>
      </c>
      <c r="D8" s="11" t="s">
        <v>152</v>
      </c>
      <c r="E8" s="11" t="s">
        <v>153</v>
      </c>
      <c r="F8" s="47">
        <v>78167534</v>
      </c>
      <c r="G8" s="5" t="s">
        <v>195</v>
      </c>
      <c r="H8" s="11" t="s">
        <v>10</v>
      </c>
      <c r="I8" s="11">
        <v>1</v>
      </c>
      <c r="J8" s="14">
        <v>3599</v>
      </c>
      <c r="K8" s="13">
        <v>0.09</v>
      </c>
      <c r="L8" s="12">
        <f>Table1[[#This Row],[OEM MSRP / List Price]]*(1-Table1[[#This Row],[Contract Discount]])</f>
        <v>3275.09</v>
      </c>
      <c r="M8" s="12" t="s">
        <v>25</v>
      </c>
      <c r="N8" s="45" t="s">
        <v>155</v>
      </c>
    </row>
    <row r="9" spans="1:14" s="46" customFormat="1" ht="30" x14ac:dyDescent="0.2">
      <c r="A9" s="1" t="s">
        <v>60</v>
      </c>
      <c r="B9" s="5" t="s">
        <v>80</v>
      </c>
      <c r="C9" s="11">
        <v>43211507</v>
      </c>
      <c r="D9" s="11" t="s">
        <v>154</v>
      </c>
      <c r="E9" s="11" t="s">
        <v>153</v>
      </c>
      <c r="F9" s="11" t="s">
        <v>154</v>
      </c>
      <c r="G9" s="5" t="s">
        <v>196</v>
      </c>
      <c r="H9" s="11" t="s">
        <v>10</v>
      </c>
      <c r="I9" s="11">
        <v>1</v>
      </c>
      <c r="J9" s="14">
        <v>3799</v>
      </c>
      <c r="K9" s="13">
        <v>0.09</v>
      </c>
      <c r="L9" s="12">
        <f>Table1[[#This Row],[OEM MSRP / List Price]]*(1-Table1[[#This Row],[Contract Discount]])</f>
        <v>3457.09</v>
      </c>
      <c r="M9" s="12" t="s">
        <v>25</v>
      </c>
      <c r="N9" s="45" t="s">
        <v>156</v>
      </c>
    </row>
    <row r="10" spans="1:14" s="10" customFormat="1" ht="20.25" x14ac:dyDescent="0.25">
      <c r="A10" s="56" t="s">
        <v>56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65.25" customHeight="1" x14ac:dyDescent="0.2">
      <c r="A11" s="2" t="s">
        <v>7</v>
      </c>
      <c r="B11" s="3" t="s">
        <v>8</v>
      </c>
      <c r="C11" s="3" t="s">
        <v>6</v>
      </c>
      <c r="D11" s="3" t="s">
        <v>4</v>
      </c>
      <c r="E11" s="3" t="s">
        <v>5</v>
      </c>
      <c r="F11" s="3" t="s">
        <v>3</v>
      </c>
      <c r="G11" s="3" t="s">
        <v>0</v>
      </c>
      <c r="H11" s="3" t="s">
        <v>1</v>
      </c>
      <c r="I11" s="3" t="s">
        <v>11</v>
      </c>
      <c r="J11" s="4" t="s">
        <v>21</v>
      </c>
      <c r="K11" s="4" t="s">
        <v>2</v>
      </c>
      <c r="L11" s="4" t="s">
        <v>9</v>
      </c>
      <c r="M11" s="20" t="s">
        <v>24</v>
      </c>
      <c r="N11" s="16" t="s">
        <v>23</v>
      </c>
    </row>
    <row r="12" spans="1:14" ht="30" x14ac:dyDescent="0.2">
      <c r="A12" s="1" t="s">
        <v>61</v>
      </c>
      <c r="B12" s="5" t="s">
        <v>157</v>
      </c>
      <c r="C12" s="44">
        <v>43211507</v>
      </c>
      <c r="D12" s="11" t="s">
        <v>158</v>
      </c>
      <c r="E12" s="11" t="s">
        <v>153</v>
      </c>
      <c r="F12" s="47">
        <v>78188394</v>
      </c>
      <c r="G12" s="5" t="s">
        <v>192</v>
      </c>
      <c r="H12" s="11" t="s">
        <v>10</v>
      </c>
      <c r="I12" s="11">
        <v>1</v>
      </c>
      <c r="J12" s="14">
        <v>1160</v>
      </c>
      <c r="K12" s="13">
        <v>0.05</v>
      </c>
      <c r="L12" s="12">
        <f>Table134[[#This Row],[OEM MSRP / List Price]]*(1-Table134[[#This Row],[Contract Discount]])</f>
        <v>1102</v>
      </c>
      <c r="M12" s="12" t="s">
        <v>42</v>
      </c>
      <c r="N12" s="11" t="s">
        <v>178</v>
      </c>
    </row>
    <row r="13" spans="1:14" ht="30" x14ac:dyDescent="0.2">
      <c r="A13" s="1" t="s">
        <v>62</v>
      </c>
      <c r="B13" s="5" t="s">
        <v>159</v>
      </c>
      <c r="C13" s="44">
        <v>43211507</v>
      </c>
      <c r="D13" s="11" t="s">
        <v>160</v>
      </c>
      <c r="E13" s="11" t="s">
        <v>153</v>
      </c>
      <c r="F13" s="47">
        <v>78188399</v>
      </c>
      <c r="G13" s="5" t="s">
        <v>161</v>
      </c>
      <c r="H13" s="11" t="s">
        <v>10</v>
      </c>
      <c r="I13" s="11">
        <v>1</v>
      </c>
      <c r="J13" s="14">
        <v>269</v>
      </c>
      <c r="K13" s="13">
        <v>0.05</v>
      </c>
      <c r="L13" s="12">
        <f>Table134[[#This Row],[OEM MSRP / List Price]]*(1-Table134[[#This Row],[Contract Discount]])</f>
        <v>255.54999999999998</v>
      </c>
      <c r="M13" s="12" t="s">
        <v>42</v>
      </c>
      <c r="N13" s="11" t="s">
        <v>178</v>
      </c>
    </row>
    <row r="14" spans="1:14" ht="45" x14ac:dyDescent="0.2">
      <c r="A14" s="1" t="s">
        <v>63</v>
      </c>
      <c r="B14" s="5" t="s">
        <v>162</v>
      </c>
      <c r="C14" s="44">
        <v>43211507</v>
      </c>
      <c r="D14" s="11" t="s">
        <v>163</v>
      </c>
      <c r="E14" s="11" t="s">
        <v>153</v>
      </c>
      <c r="F14" s="47">
        <v>78188392</v>
      </c>
      <c r="G14" s="5" t="s">
        <v>193</v>
      </c>
      <c r="H14" s="11" t="s">
        <v>10</v>
      </c>
      <c r="I14" s="11">
        <v>1</v>
      </c>
      <c r="J14" s="14">
        <v>389</v>
      </c>
      <c r="K14" s="13">
        <v>0.05</v>
      </c>
      <c r="L14" s="12">
        <f>Table134[[#This Row],[OEM MSRP / List Price]]*(1-Table134[[#This Row],[Contract Discount]])</f>
        <v>369.54999999999995</v>
      </c>
      <c r="M14" s="12" t="s">
        <v>42</v>
      </c>
      <c r="N14" s="11" t="s">
        <v>178</v>
      </c>
    </row>
    <row r="15" spans="1:14" ht="15" x14ac:dyDescent="0.2">
      <c r="A15" s="1" t="s">
        <v>64</v>
      </c>
      <c r="B15" s="5" t="s">
        <v>164</v>
      </c>
      <c r="C15" s="44">
        <v>43211507</v>
      </c>
      <c r="D15" s="11" t="s">
        <v>165</v>
      </c>
      <c r="E15" s="11" t="s">
        <v>153</v>
      </c>
      <c r="F15" s="47">
        <v>78188402</v>
      </c>
      <c r="G15" s="5" t="s">
        <v>194</v>
      </c>
      <c r="H15" s="11" t="s">
        <v>10</v>
      </c>
      <c r="I15" s="11">
        <v>1</v>
      </c>
      <c r="J15" s="14">
        <v>1179</v>
      </c>
      <c r="K15" s="13">
        <v>0.05</v>
      </c>
      <c r="L15" s="12">
        <f>Table134[[#This Row],[OEM MSRP / List Price]]*(1-Table134[[#This Row],[Contract Discount]])</f>
        <v>1120.05</v>
      </c>
      <c r="M15" s="12" t="s">
        <v>42</v>
      </c>
      <c r="N15" s="11" t="s">
        <v>178</v>
      </c>
    </row>
    <row r="16" spans="1:14" ht="15" x14ac:dyDescent="0.2">
      <c r="A16" s="1" t="s">
        <v>65</v>
      </c>
      <c r="B16" s="5" t="s">
        <v>174</v>
      </c>
      <c r="C16" s="44">
        <v>43211507</v>
      </c>
      <c r="D16" s="11" t="s">
        <v>166</v>
      </c>
      <c r="E16" s="11" t="s">
        <v>153</v>
      </c>
      <c r="F16" s="11" t="s">
        <v>166</v>
      </c>
      <c r="G16" s="5" t="s">
        <v>167</v>
      </c>
      <c r="H16" s="11" t="s">
        <v>10</v>
      </c>
      <c r="I16" s="11">
        <v>1</v>
      </c>
      <c r="J16" s="14">
        <v>199</v>
      </c>
      <c r="K16" s="13">
        <v>0.05</v>
      </c>
      <c r="L16" s="12">
        <f>Table134[[#This Row],[OEM MSRP / List Price]]*(1-Table134[[#This Row],[Contract Discount]])</f>
        <v>189.04999999999998</v>
      </c>
      <c r="M16" s="12" t="s">
        <v>42</v>
      </c>
      <c r="N16" s="11" t="s">
        <v>178</v>
      </c>
    </row>
    <row r="17" spans="1:14" ht="15" x14ac:dyDescent="0.2">
      <c r="A17" s="1" t="s">
        <v>66</v>
      </c>
      <c r="B17" s="5" t="s">
        <v>175</v>
      </c>
      <c r="C17" s="44">
        <v>43211507</v>
      </c>
      <c r="D17" s="11" t="s">
        <v>168</v>
      </c>
      <c r="E17" s="11" t="s">
        <v>153</v>
      </c>
      <c r="F17" s="11" t="s">
        <v>168</v>
      </c>
      <c r="G17" s="5" t="s">
        <v>169</v>
      </c>
      <c r="H17" s="11" t="s">
        <v>10</v>
      </c>
      <c r="I17" s="11">
        <v>1</v>
      </c>
      <c r="J17" s="14">
        <v>155</v>
      </c>
      <c r="K17" s="13">
        <v>0.05</v>
      </c>
      <c r="L17" s="12">
        <f>Table134[[#This Row],[OEM MSRP / List Price]]*(1-Table134[[#This Row],[Contract Discount]])</f>
        <v>147.25</v>
      </c>
      <c r="M17" s="12" t="s">
        <v>42</v>
      </c>
      <c r="N17" s="11" t="s">
        <v>178</v>
      </c>
    </row>
    <row r="18" spans="1:14" ht="15" x14ac:dyDescent="0.2">
      <c r="A18" s="1" t="s">
        <v>67</v>
      </c>
      <c r="B18" s="5" t="s">
        <v>176</v>
      </c>
      <c r="C18" s="44">
        <v>43211507</v>
      </c>
      <c r="D18" s="11" t="s">
        <v>170</v>
      </c>
      <c r="E18" s="11" t="s">
        <v>153</v>
      </c>
      <c r="F18" s="11" t="s">
        <v>170</v>
      </c>
      <c r="G18" s="5" t="s">
        <v>171</v>
      </c>
      <c r="H18" s="11" t="s">
        <v>10</v>
      </c>
      <c r="I18" s="11">
        <v>1</v>
      </c>
      <c r="J18" s="14">
        <v>30</v>
      </c>
      <c r="K18" s="13">
        <v>0.05</v>
      </c>
      <c r="L18" s="12">
        <f>Table134[[#This Row],[OEM MSRP / List Price]]*(1-Table134[[#This Row],[Contract Discount]])</f>
        <v>28.5</v>
      </c>
      <c r="M18" s="12" t="s">
        <v>42</v>
      </c>
      <c r="N18" s="11" t="s">
        <v>178</v>
      </c>
    </row>
    <row r="19" spans="1:14" ht="15" x14ac:dyDescent="0.2">
      <c r="A19" s="1" t="s">
        <v>68</v>
      </c>
      <c r="B19" s="5" t="s">
        <v>177</v>
      </c>
      <c r="C19" s="44">
        <v>43211507</v>
      </c>
      <c r="D19" s="11" t="s">
        <v>172</v>
      </c>
      <c r="E19" s="11" t="s">
        <v>153</v>
      </c>
      <c r="F19" s="11" t="s">
        <v>172</v>
      </c>
      <c r="G19" s="5" t="s">
        <v>173</v>
      </c>
      <c r="H19" s="11" t="s">
        <v>10</v>
      </c>
      <c r="I19" s="11">
        <v>1</v>
      </c>
      <c r="J19" s="14">
        <v>29</v>
      </c>
      <c r="K19" s="13">
        <v>0.05</v>
      </c>
      <c r="L19" s="12">
        <f>Table134[[#This Row],[OEM MSRP / List Price]]*(1-Table134[[#This Row],[Contract Discount]])</f>
        <v>27.549999999999997</v>
      </c>
      <c r="M19" s="12" t="s">
        <v>42</v>
      </c>
      <c r="N19" s="11" t="s">
        <v>178</v>
      </c>
    </row>
    <row r="20" spans="1:14" s="10" customFormat="1" ht="20.25" x14ac:dyDescent="0.25">
      <c r="A20" s="56" t="s">
        <v>57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65.25" customHeight="1" x14ac:dyDescent="0.2">
      <c r="A21" s="2" t="s">
        <v>7</v>
      </c>
      <c r="B21" s="3" t="s">
        <v>8</v>
      </c>
      <c r="C21" s="3" t="s">
        <v>6</v>
      </c>
      <c r="D21" s="3" t="s">
        <v>4</v>
      </c>
      <c r="E21" s="3" t="s">
        <v>5</v>
      </c>
      <c r="F21" s="3" t="s">
        <v>3</v>
      </c>
      <c r="G21" s="3" t="s">
        <v>0</v>
      </c>
      <c r="H21" s="3" t="s">
        <v>1</v>
      </c>
      <c r="I21" s="3" t="s">
        <v>11</v>
      </c>
      <c r="J21" s="4" t="s">
        <v>21</v>
      </c>
      <c r="K21" s="4" t="s">
        <v>2</v>
      </c>
      <c r="L21" s="4" t="s">
        <v>9</v>
      </c>
      <c r="M21" s="20" t="s">
        <v>24</v>
      </c>
      <c r="N21" s="16" t="s">
        <v>23</v>
      </c>
    </row>
    <row r="22" spans="1:14" s="46" customFormat="1" ht="30" x14ac:dyDescent="0.2">
      <c r="A22" s="1" t="s">
        <v>69</v>
      </c>
      <c r="B22" s="5" t="s">
        <v>182</v>
      </c>
      <c r="C22" s="44">
        <v>43211507</v>
      </c>
      <c r="D22" s="11" t="s">
        <v>183</v>
      </c>
      <c r="E22" s="11" t="s">
        <v>153</v>
      </c>
      <c r="F22" s="47">
        <v>78188400</v>
      </c>
      <c r="G22" s="5" t="s">
        <v>184</v>
      </c>
      <c r="H22" s="11" t="s">
        <v>10</v>
      </c>
      <c r="I22" s="11">
        <v>1</v>
      </c>
      <c r="J22" s="14">
        <v>349</v>
      </c>
      <c r="K22" s="13">
        <v>0.05</v>
      </c>
      <c r="L22" s="12">
        <f>Table13427[[#This Row],[OEM MSRP / List Price]]*(1-Table13427[[#This Row],[Contract Discount]])</f>
        <v>331.55</v>
      </c>
      <c r="M22" s="12" t="s">
        <v>43</v>
      </c>
      <c r="N22" s="11" t="s">
        <v>178</v>
      </c>
    </row>
    <row r="23" spans="1:14" s="46" customFormat="1" ht="30" x14ac:dyDescent="0.2">
      <c r="A23" s="1" t="s">
        <v>70</v>
      </c>
      <c r="B23" s="5" t="s">
        <v>179</v>
      </c>
      <c r="C23" s="44">
        <v>43211507</v>
      </c>
      <c r="D23" s="11" t="s">
        <v>180</v>
      </c>
      <c r="E23" s="11" t="s">
        <v>153</v>
      </c>
      <c r="F23" s="47">
        <v>78188401</v>
      </c>
      <c r="G23" s="5" t="s">
        <v>181</v>
      </c>
      <c r="H23" s="11" t="s">
        <v>10</v>
      </c>
      <c r="I23" s="11">
        <v>1</v>
      </c>
      <c r="J23" s="14">
        <v>649</v>
      </c>
      <c r="K23" s="13">
        <v>0.05</v>
      </c>
      <c r="L23" s="12">
        <f>Table13427[[#This Row],[OEM MSRP / List Price]]*(1-Table13427[[#This Row],[Contract Discount]])</f>
        <v>616.54999999999995</v>
      </c>
      <c r="M23" s="12" t="s">
        <v>43</v>
      </c>
      <c r="N23" s="11" t="s">
        <v>178</v>
      </c>
    </row>
    <row r="24" spans="1:14" s="10" customFormat="1" ht="20.25" x14ac:dyDescent="0.25">
      <c r="A24" s="32" t="s">
        <v>58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65.25" customHeight="1" x14ac:dyDescent="0.2">
      <c r="A25" s="2" t="s">
        <v>7</v>
      </c>
      <c r="B25" s="3" t="s">
        <v>8</v>
      </c>
      <c r="C25" s="3" t="s">
        <v>6</v>
      </c>
      <c r="D25" s="3" t="s">
        <v>3</v>
      </c>
      <c r="E25" s="3" t="s">
        <v>1</v>
      </c>
      <c r="F25" s="3" t="s">
        <v>11</v>
      </c>
      <c r="G25" s="4" t="s">
        <v>22</v>
      </c>
      <c r="H25" s="4" t="s">
        <v>2</v>
      </c>
      <c r="I25" s="4" t="s">
        <v>9</v>
      </c>
      <c r="J25" s="55"/>
      <c r="K25" s="55"/>
      <c r="L25" s="55"/>
      <c r="M25" s="55"/>
      <c r="N25" s="55"/>
    </row>
    <row r="26" spans="1:14" ht="15" x14ac:dyDescent="0.2">
      <c r="A26" s="1" t="s">
        <v>71</v>
      </c>
      <c r="B26" s="5" t="s">
        <v>14</v>
      </c>
      <c r="C26" s="15">
        <v>81110000</v>
      </c>
      <c r="D26" s="11" t="s">
        <v>185</v>
      </c>
      <c r="E26" s="11" t="s">
        <v>10</v>
      </c>
      <c r="F26" s="11">
        <v>1</v>
      </c>
      <c r="G26" s="14">
        <v>44</v>
      </c>
      <c r="H26" s="13">
        <v>0</v>
      </c>
      <c r="I26" s="12">
        <f>Table1345[[#This Row],[Contractor''s Standard Hourly Rate]]*(1-Table1345[[#This Row],[Contract Discount]])</f>
        <v>44</v>
      </c>
      <c r="J26" s="55"/>
      <c r="K26" s="55"/>
      <c r="L26" s="55"/>
      <c r="M26" s="55"/>
      <c r="N26" s="55"/>
    </row>
    <row r="27" spans="1:14" ht="60" x14ac:dyDescent="0.2">
      <c r="A27" s="1" t="s">
        <v>72</v>
      </c>
      <c r="B27" s="5" t="s">
        <v>15</v>
      </c>
      <c r="C27" s="15">
        <v>81110000</v>
      </c>
      <c r="D27" s="11" t="s">
        <v>186</v>
      </c>
      <c r="E27" s="11" t="s">
        <v>10</v>
      </c>
      <c r="F27" s="11">
        <v>1</v>
      </c>
      <c r="G27" s="14">
        <v>9.5</v>
      </c>
      <c r="H27" s="13">
        <v>0</v>
      </c>
      <c r="I27" s="12">
        <f>Table1345[[#This Row],[Contractor''s Standard Hourly Rate]]*(1-Table1345[[#This Row],[Contract Discount]])</f>
        <v>9.5</v>
      </c>
      <c r="J27" s="55"/>
      <c r="K27" s="55"/>
      <c r="L27" s="55"/>
      <c r="M27" s="55"/>
      <c r="N27" s="55"/>
    </row>
    <row r="28" spans="1:14" ht="45" x14ac:dyDescent="0.2">
      <c r="A28" s="1" t="s">
        <v>73</v>
      </c>
      <c r="B28" s="6" t="s">
        <v>16</v>
      </c>
      <c r="C28" s="15">
        <v>81110000</v>
      </c>
      <c r="D28" s="11" t="s">
        <v>187</v>
      </c>
      <c r="E28" s="11" t="s">
        <v>10</v>
      </c>
      <c r="F28" s="11">
        <v>1</v>
      </c>
      <c r="G28" s="14">
        <v>9.5</v>
      </c>
      <c r="H28" s="13">
        <v>0</v>
      </c>
      <c r="I28" s="12">
        <f>Table1345[[#This Row],[Contractor''s Standard Hourly Rate]]*(1-Table1345[[#This Row],[Contract Discount]])</f>
        <v>9.5</v>
      </c>
      <c r="J28" s="55"/>
      <c r="K28" s="55"/>
      <c r="L28" s="55"/>
      <c r="M28" s="55"/>
      <c r="N28" s="55"/>
    </row>
    <row r="29" spans="1:14" ht="30" x14ac:dyDescent="0.2">
      <c r="A29" s="1" t="s">
        <v>74</v>
      </c>
      <c r="B29" s="5" t="s">
        <v>17</v>
      </c>
      <c r="C29" s="15">
        <v>81110000</v>
      </c>
      <c r="D29" s="11" t="s">
        <v>188</v>
      </c>
      <c r="E29" s="11" t="s">
        <v>10</v>
      </c>
      <c r="F29" s="11">
        <v>1</v>
      </c>
      <c r="G29" s="14">
        <v>34</v>
      </c>
      <c r="H29" s="13">
        <v>0</v>
      </c>
      <c r="I29" s="12">
        <f>Table1345[[#This Row],[Contractor''s Standard Hourly Rate]]*(1-Table1345[[#This Row],[Contract Discount]])</f>
        <v>34</v>
      </c>
      <c r="J29" s="55"/>
      <c r="K29" s="55"/>
      <c r="L29" s="55"/>
      <c r="M29" s="55"/>
      <c r="N29" s="55"/>
    </row>
    <row r="30" spans="1:14" ht="30" x14ac:dyDescent="0.2">
      <c r="A30" s="1" t="s">
        <v>75</v>
      </c>
      <c r="B30" s="5" t="s">
        <v>18</v>
      </c>
      <c r="C30" s="15">
        <v>81110000</v>
      </c>
      <c r="D30" s="11" t="s">
        <v>189</v>
      </c>
      <c r="E30" s="11" t="s">
        <v>10</v>
      </c>
      <c r="F30" s="11">
        <v>1</v>
      </c>
      <c r="G30" s="14">
        <v>16</v>
      </c>
      <c r="H30" s="13">
        <v>0</v>
      </c>
      <c r="I30" s="12">
        <f>Table1345[[#This Row],[Contractor''s Standard Hourly Rate]]*(1-Table1345[[#This Row],[Contract Discount]])</f>
        <v>16</v>
      </c>
      <c r="J30" s="55"/>
      <c r="K30" s="55"/>
      <c r="L30" s="55"/>
      <c r="M30" s="55"/>
      <c r="N30" s="55"/>
    </row>
    <row r="31" spans="1:14" ht="30" x14ac:dyDescent="0.2">
      <c r="A31" s="1" t="s">
        <v>76</v>
      </c>
      <c r="B31" s="5" t="s">
        <v>19</v>
      </c>
      <c r="C31" s="15">
        <v>81110000</v>
      </c>
      <c r="D31" s="11" t="s">
        <v>190</v>
      </c>
      <c r="E31" s="11" t="s">
        <v>10</v>
      </c>
      <c r="F31" s="11">
        <v>1</v>
      </c>
      <c r="G31" s="14">
        <v>44</v>
      </c>
      <c r="H31" s="13">
        <v>0</v>
      </c>
      <c r="I31" s="12">
        <f>Table1345[[#This Row],[Contractor''s Standard Hourly Rate]]*(1-Table1345[[#This Row],[Contract Discount]])</f>
        <v>44</v>
      </c>
      <c r="J31" s="55"/>
      <c r="K31" s="55"/>
      <c r="L31" s="55"/>
      <c r="M31" s="55"/>
      <c r="N31" s="55"/>
    </row>
    <row r="32" spans="1:14" ht="30" x14ac:dyDescent="0.2">
      <c r="A32" s="1" t="s">
        <v>77</v>
      </c>
      <c r="B32" s="5" t="s">
        <v>20</v>
      </c>
      <c r="C32" s="15">
        <v>81110000</v>
      </c>
      <c r="D32" s="11" t="s">
        <v>191</v>
      </c>
      <c r="E32" s="11" t="s">
        <v>10</v>
      </c>
      <c r="F32" s="11">
        <v>1</v>
      </c>
      <c r="G32" s="14">
        <v>88</v>
      </c>
      <c r="H32" s="13">
        <v>0</v>
      </c>
      <c r="I32" s="12">
        <f>Table1345[[#This Row],[Contractor''s Standard Hourly Rate]]*(1-Table1345[[#This Row],[Contract Discount]])</f>
        <v>88</v>
      </c>
      <c r="J32" s="55"/>
      <c r="K32" s="55"/>
      <c r="L32" s="55"/>
      <c r="M32" s="55"/>
      <c r="N32" s="55"/>
    </row>
    <row r="33" spans="1:14" x14ac:dyDescent="0.25">
      <c r="A33" s="54" t="s">
        <v>215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5" x14ac:dyDescent="0.2">
      <c r="A34" s="8"/>
    </row>
    <row r="35" spans="1:14" x14ac:dyDescent="0.25"/>
    <row r="36" spans="1:14" x14ac:dyDescent="0.25"/>
    <row r="37" spans="1:14" x14ac:dyDescent="0.25"/>
    <row r="38" spans="1:14" x14ac:dyDescent="0.25"/>
    <row r="39" spans="1:14" x14ac:dyDescent="0.25"/>
    <row r="40" spans="1:14" x14ac:dyDescent="0.25"/>
    <row r="41" spans="1:14" x14ac:dyDescent="0.25"/>
    <row r="42" spans="1:14" x14ac:dyDescent="0.25"/>
    <row r="43" spans="1:14" x14ac:dyDescent="0.25"/>
    <row r="44" spans="1:14" x14ac:dyDescent="0.25"/>
    <row r="45" spans="1:14" x14ac:dyDescent="0.25"/>
    <row r="46" spans="1:14" x14ac:dyDescent="0.25"/>
    <row r="47" spans="1:14" x14ac:dyDescent="0.25"/>
    <row r="48" spans="1:1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</sheetData>
  <mergeCells count="12">
    <mergeCell ref="A33:N33"/>
    <mergeCell ref="J25:N32"/>
    <mergeCell ref="A24:N24"/>
    <mergeCell ref="A20:N20"/>
    <mergeCell ref="A10:N10"/>
    <mergeCell ref="A4:N4"/>
    <mergeCell ref="A1:N1"/>
    <mergeCell ref="A3:N3"/>
    <mergeCell ref="A2:N2"/>
    <mergeCell ref="H5:N5"/>
    <mergeCell ref="A5:G5"/>
    <mergeCell ref="A6:N6"/>
  </mergeCells>
  <phoneticPr fontId="0" type="noConversion"/>
  <dataValidations xWindow="190" yWindow="326" count="16">
    <dataValidation allowBlank="1" showInputMessage="1" showErrorMessage="1" prompt="Contact line item number (CLIN)" sqref="A26:A32 A8:A9 A12:A19 A22:A23" xr:uid="{00000000-0002-0000-0100-000000000000}"/>
    <dataValidation allowBlank="1" showInputMessage="1" showErrorMessage="1" prompt="UNSPSC Code (Version 11)" sqref="C8:C9" xr:uid="{00000000-0002-0000-0100-000001000000}"/>
    <dataValidation allowBlank="1" showInputMessage="1" showErrorMessage="1" prompt="Manufacturer Part Number (OEM #)" sqref="D12:D19 D8:D9 D22:D23" xr:uid="{00000000-0002-0000-0100-000002000000}"/>
    <dataValidation allowBlank="1" showInputMessage="1" showErrorMessage="1" prompt="Manufacturer (OEM)" sqref="E12:E19 E8:E9 E22:E23" xr:uid="{00000000-0002-0000-0100-000003000000}"/>
    <dataValidation allowBlank="1" showInputMessage="1" showErrorMessage="1" prompt="Stock Keeping Unit Number or Item Number" sqref="D26:D32 F12:F19 F8:F9 F22:F23" xr:uid="{00000000-0002-0000-0100-000004000000}"/>
    <dataValidation allowBlank="1" showInputMessage="1" showErrorMessage="1" prompt="Item Description" sqref="G12:G19 G8:G9 G22:G23" xr:uid="{00000000-0002-0000-0100-000005000000}"/>
    <dataValidation allowBlank="1" showInputMessage="1" showErrorMessage="1" prompt="Unit of Measure" sqref="E26:E32 H12:H19 H8:H9 H22:H23" xr:uid="{00000000-0002-0000-0100-000006000000}"/>
    <dataValidation allowBlank="1" showInputMessage="1" showErrorMessage="1" prompt="Quantity in Unit of Measure" sqref="F26:F32 I12:I19 I8:I9 I22:I23" xr:uid="{00000000-0002-0000-0100-000007000000}"/>
    <dataValidation allowBlank="1" showInputMessage="1" showErrorMessage="1" prompt="Contract Price" sqref="I26:I32 L12:L19 L8:L9 L22:L23" xr:uid="{00000000-0002-0000-0100-000008000000}"/>
    <dataValidation allowBlank="1" showInputMessage="1" showErrorMessage="1" prompt="Commodity Description" sqref="B26:B32 B12:B19 B8:B9 B22:B23" xr:uid="{00000000-0002-0000-0100-000009000000}"/>
    <dataValidation allowBlank="1" showInputMessage="1" showErrorMessage="1" prompt="OEM MSRP / List Price" sqref="J12:J19 J8:J9 J22:J23" xr:uid="{68D0B56B-580D-4C4A-8260-B9B6ED4E7DF8}"/>
    <dataValidation allowBlank="1" showInputMessage="1" showErrorMessage="1" prompt="Contract Discount" sqref="K8:K9 K12:K19 H26:H32 K22:K23" xr:uid="{DAD78B4F-0C64-4D0D-802B-1D925DA322D0}"/>
    <dataValidation allowBlank="1" showInputMessage="1" showErrorMessage="1" prompt="UNSPSC Code" sqref="C26:C32 C12:C19 C22:C23" xr:uid="{2F2E3409-7EF0-4837-8A8B-A9B34B1B5EE9}"/>
    <dataValidation allowBlank="1" showInputMessage="1" showErrorMessage="1" prompt="Contractor's Standard Hourly Rate" sqref="G26:G32" xr:uid="{25160875-229B-488F-AB9A-FD0A4E2E2DCD}"/>
    <dataValidation allowBlank="1" showInputMessage="1" showErrorMessage="1" prompt="Non-Core Segment ID" sqref="M12:M19 M8:M9 M22:M23" xr:uid="{BF822AF2-F989-4512-B551-46FE6DCFCBDA}"/>
    <dataValidation allowBlank="1" showInputMessage="1" showErrorMessage="1" prompt="Product Category_x000a_" sqref="N8:N9 N12:N19 N22:N23" xr:uid="{5A2A4AA5-A4EE-4992-A39E-7C1605EA28EE}"/>
  </dataValidations>
  <hyperlinks>
    <hyperlink ref="H5" r:id="rId1" xr:uid="{0299225A-192B-4CC5-B619-DEE352FA779D}"/>
    <hyperlink ref="H5:J5" r:id="rId2" display="add link to the Contractor's Website" xr:uid="{CB7A5102-0D91-471F-9AAD-60B31BD1B4E9}"/>
  </hyperlinks>
  <printOptions horizontalCentered="1"/>
  <pageMargins left="0.25" right="0.25" top="0.25" bottom="0.25" header="0.5" footer="0.5"/>
  <pageSetup paperSize="3" scale="65" orientation="landscape" r:id="rId3"/>
  <headerFooter alignWithMargins="0">
    <oddFooter>Page &amp;P</oddFooter>
  </headerFooter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9CF7-3491-4500-A7D9-4AD95B83AB96}">
  <dimension ref="A1:O25"/>
  <sheetViews>
    <sheetView zoomScale="90" zoomScaleNormal="90" workbookViewId="0">
      <selection activeCell="A9" sqref="A9"/>
    </sheetView>
  </sheetViews>
  <sheetFormatPr defaultColWidth="0" defaultRowHeight="12.75" zeroHeight="1" x14ac:dyDescent="0.2"/>
  <cols>
    <col min="1" max="1" width="10.7109375" customWidth="1"/>
    <col min="2" max="2" width="20.7109375" customWidth="1"/>
    <col min="3" max="3" width="35.7109375" customWidth="1"/>
    <col min="4" max="5" width="35.7109375" style="51" customWidth="1"/>
    <col min="6" max="8" width="9.140625" hidden="1"/>
    <col min="16" max="16384" width="9.140625" hidden="1"/>
  </cols>
  <sheetData>
    <row r="1" spans="1:12" s="17" customFormat="1" ht="21" customHeight="1" x14ac:dyDescent="0.25">
      <c r="A1" s="35" t="s">
        <v>12</v>
      </c>
      <c r="B1" s="35"/>
      <c r="C1" s="35"/>
      <c r="D1" s="35"/>
      <c r="E1" s="35"/>
      <c r="F1" s="19"/>
      <c r="G1" s="19"/>
      <c r="H1" s="19"/>
      <c r="I1" s="19"/>
      <c r="J1" s="19"/>
      <c r="K1" s="19"/>
      <c r="L1" s="19"/>
    </row>
    <row r="2" spans="1:12" s="27" customFormat="1" ht="21" customHeight="1" x14ac:dyDescent="0.25">
      <c r="A2" s="36" t="s">
        <v>150</v>
      </c>
      <c r="B2" s="36"/>
      <c r="C2" s="36"/>
      <c r="D2" s="36"/>
      <c r="E2" s="36"/>
      <c r="F2" s="26"/>
      <c r="G2" s="26"/>
      <c r="H2" s="26"/>
      <c r="I2" s="26"/>
      <c r="J2" s="26"/>
      <c r="K2" s="26"/>
      <c r="L2" s="26"/>
    </row>
    <row r="3" spans="1:12" s="27" customFormat="1" ht="21" customHeight="1" x14ac:dyDescent="0.25">
      <c r="A3" s="31" t="s">
        <v>147</v>
      </c>
      <c r="B3" s="36"/>
      <c r="C3" s="36"/>
      <c r="D3" s="36"/>
      <c r="E3" s="36"/>
      <c r="F3" s="26"/>
      <c r="G3" s="26"/>
      <c r="H3" s="26"/>
      <c r="I3" s="26"/>
      <c r="J3" s="26"/>
      <c r="K3" s="26"/>
      <c r="L3" s="26"/>
    </row>
    <row r="4" spans="1:12" s="27" customFormat="1" ht="21" customHeight="1" x14ac:dyDescent="0.25">
      <c r="A4" s="43" t="s">
        <v>78</v>
      </c>
      <c r="B4" s="43"/>
      <c r="C4" s="43"/>
      <c r="D4" s="43"/>
      <c r="E4" s="43"/>
      <c r="F4" s="26"/>
      <c r="G4" s="26"/>
      <c r="H4" s="26"/>
      <c r="I4" s="26"/>
      <c r="J4" s="26"/>
      <c r="K4" s="26"/>
      <c r="L4" s="26"/>
    </row>
    <row r="5" spans="1:12" s="27" customFormat="1" ht="18" x14ac:dyDescent="0.25">
      <c r="A5" s="42" t="s">
        <v>148</v>
      </c>
      <c r="B5" s="42"/>
      <c r="C5" s="42"/>
      <c r="D5" s="42"/>
      <c r="E5" s="42"/>
      <c r="F5" s="28"/>
      <c r="G5" s="28"/>
      <c r="H5" s="28"/>
      <c r="I5" s="28"/>
      <c r="J5" s="28"/>
      <c r="K5" s="28"/>
      <c r="L5" s="28"/>
    </row>
    <row r="6" spans="1:12" ht="31.5" x14ac:dyDescent="0.2">
      <c r="A6" s="21" t="s">
        <v>26</v>
      </c>
      <c r="B6" s="21" t="s">
        <v>27</v>
      </c>
      <c r="C6" s="21" t="s">
        <v>28</v>
      </c>
      <c r="D6" s="48" t="s">
        <v>195</v>
      </c>
      <c r="E6" s="48" t="s">
        <v>196</v>
      </c>
    </row>
    <row r="7" spans="1:12" ht="15.75" x14ac:dyDescent="0.2">
      <c r="A7" s="39" t="s">
        <v>44</v>
      </c>
      <c r="B7" s="40"/>
      <c r="C7" s="41"/>
      <c r="D7" s="49" t="s">
        <v>216</v>
      </c>
      <c r="E7" s="49" t="s">
        <v>217</v>
      </c>
    </row>
    <row r="8" spans="1:12" ht="60" x14ac:dyDescent="0.2">
      <c r="A8" s="22" t="s">
        <v>79</v>
      </c>
      <c r="B8" s="22" t="s">
        <v>80</v>
      </c>
      <c r="C8" s="23" t="s">
        <v>81</v>
      </c>
      <c r="D8" s="50" t="s">
        <v>214</v>
      </c>
      <c r="E8" s="50" t="s">
        <v>214</v>
      </c>
    </row>
    <row r="9" spans="1:12" ht="45" x14ac:dyDescent="0.2">
      <c r="A9" s="22" t="s">
        <v>271</v>
      </c>
      <c r="B9" s="22" t="s">
        <v>29</v>
      </c>
      <c r="C9" s="23" t="s">
        <v>30</v>
      </c>
      <c r="D9" s="50" t="s">
        <v>152</v>
      </c>
      <c r="E9" s="50" t="s">
        <v>154</v>
      </c>
    </row>
    <row r="10" spans="1:12" ht="75" x14ac:dyDescent="0.2">
      <c r="A10" s="22" t="s">
        <v>82</v>
      </c>
      <c r="B10" s="22" t="s">
        <v>45</v>
      </c>
      <c r="C10" s="23" t="s">
        <v>83</v>
      </c>
      <c r="D10" s="50" t="s">
        <v>197</v>
      </c>
      <c r="E10" s="50" t="s">
        <v>197</v>
      </c>
    </row>
    <row r="11" spans="1:12" ht="30" x14ac:dyDescent="0.2">
      <c r="A11" s="22" t="s">
        <v>84</v>
      </c>
      <c r="B11" s="22" t="s">
        <v>31</v>
      </c>
      <c r="C11" s="23" t="s">
        <v>32</v>
      </c>
      <c r="D11" s="50" t="s">
        <v>198</v>
      </c>
      <c r="E11" s="50" t="s">
        <v>198</v>
      </c>
    </row>
    <row r="12" spans="1:12" ht="30" x14ac:dyDescent="0.2">
      <c r="A12" s="22" t="s">
        <v>85</v>
      </c>
      <c r="B12" s="22" t="s">
        <v>33</v>
      </c>
      <c r="C12" s="23" t="s">
        <v>86</v>
      </c>
      <c r="D12" s="50" t="s">
        <v>199</v>
      </c>
      <c r="E12" s="50" t="s">
        <v>200</v>
      </c>
    </row>
    <row r="13" spans="1:12" ht="45" x14ac:dyDescent="0.2">
      <c r="A13" s="22" t="s">
        <v>87</v>
      </c>
      <c r="B13" s="22" t="s">
        <v>34</v>
      </c>
      <c r="C13" s="23" t="s">
        <v>35</v>
      </c>
      <c r="D13" s="50" t="s">
        <v>201</v>
      </c>
      <c r="E13" s="50" t="s">
        <v>201</v>
      </c>
    </row>
    <row r="14" spans="1:12" ht="30" x14ac:dyDescent="0.2">
      <c r="A14" s="22" t="s">
        <v>88</v>
      </c>
      <c r="B14" s="22" t="s">
        <v>36</v>
      </c>
      <c r="C14" s="23" t="s">
        <v>46</v>
      </c>
      <c r="D14" s="50" t="s">
        <v>202</v>
      </c>
      <c r="E14" s="50" t="s">
        <v>202</v>
      </c>
    </row>
    <row r="15" spans="1:12" ht="15" x14ac:dyDescent="0.2">
      <c r="A15" s="22" t="s">
        <v>89</v>
      </c>
      <c r="B15" s="22" t="s">
        <v>37</v>
      </c>
      <c r="C15" s="23" t="s">
        <v>47</v>
      </c>
      <c r="D15" s="50" t="s">
        <v>203</v>
      </c>
      <c r="E15" s="50" t="s">
        <v>203</v>
      </c>
    </row>
    <row r="16" spans="1:12" ht="30" x14ac:dyDescent="0.2">
      <c r="A16" s="22" t="s">
        <v>90</v>
      </c>
      <c r="B16" s="22" t="s">
        <v>91</v>
      </c>
      <c r="C16" s="23" t="s">
        <v>38</v>
      </c>
      <c r="D16" s="50" t="s">
        <v>204</v>
      </c>
      <c r="E16" s="50" t="s">
        <v>204</v>
      </c>
    </row>
    <row r="17" spans="1:15" ht="30" x14ac:dyDescent="0.2">
      <c r="A17" s="22" t="s">
        <v>92</v>
      </c>
      <c r="B17" s="22" t="s">
        <v>48</v>
      </c>
      <c r="C17" s="23" t="s">
        <v>93</v>
      </c>
      <c r="D17" s="50" t="s">
        <v>205</v>
      </c>
      <c r="E17" s="50" t="s">
        <v>205</v>
      </c>
    </row>
    <row r="18" spans="1:15" ht="90" x14ac:dyDescent="0.2">
      <c r="A18" s="22" t="s">
        <v>94</v>
      </c>
      <c r="B18" s="22" t="s">
        <v>39</v>
      </c>
      <c r="C18" s="23" t="s">
        <v>49</v>
      </c>
      <c r="D18" s="50" t="s">
        <v>206</v>
      </c>
      <c r="E18" s="50" t="s">
        <v>207</v>
      </c>
    </row>
    <row r="19" spans="1:15" ht="90" x14ac:dyDescent="0.2">
      <c r="A19" s="24" t="s">
        <v>95</v>
      </c>
      <c r="B19" s="24" t="s">
        <v>50</v>
      </c>
      <c r="C19" s="25" t="s">
        <v>51</v>
      </c>
      <c r="D19" s="50" t="s">
        <v>208</v>
      </c>
      <c r="E19" s="50" t="s">
        <v>208</v>
      </c>
    </row>
    <row r="20" spans="1:15" ht="30" x14ac:dyDescent="0.2">
      <c r="A20" s="24" t="s">
        <v>96</v>
      </c>
      <c r="B20" s="24" t="s">
        <v>52</v>
      </c>
      <c r="C20" s="25" t="s">
        <v>97</v>
      </c>
      <c r="D20" s="50" t="s">
        <v>209</v>
      </c>
      <c r="E20" s="50" t="s">
        <v>209</v>
      </c>
    </row>
    <row r="21" spans="1:15" ht="15" x14ac:dyDescent="0.2">
      <c r="A21" s="24" t="s">
        <v>98</v>
      </c>
      <c r="B21" s="24" t="s">
        <v>53</v>
      </c>
      <c r="C21" s="25" t="s">
        <v>99</v>
      </c>
      <c r="D21" s="50" t="s">
        <v>210</v>
      </c>
      <c r="E21" s="50" t="s">
        <v>210</v>
      </c>
    </row>
    <row r="22" spans="1:15" ht="45" x14ac:dyDescent="0.2">
      <c r="A22" s="24" t="s">
        <v>100</v>
      </c>
      <c r="B22" s="24" t="s">
        <v>54</v>
      </c>
      <c r="C22" s="25" t="s">
        <v>101</v>
      </c>
      <c r="D22" s="50" t="s">
        <v>211</v>
      </c>
      <c r="E22" s="50" t="s">
        <v>211</v>
      </c>
    </row>
    <row r="23" spans="1:15" ht="195" x14ac:dyDescent="0.2">
      <c r="A23" s="24" t="s">
        <v>102</v>
      </c>
      <c r="B23" s="24" t="s">
        <v>103</v>
      </c>
      <c r="C23" s="25" t="s">
        <v>104</v>
      </c>
      <c r="D23" s="50" t="s">
        <v>212</v>
      </c>
      <c r="E23" s="50" t="s">
        <v>212</v>
      </c>
    </row>
    <row r="24" spans="1:15" ht="45" x14ac:dyDescent="0.2">
      <c r="A24" s="24" t="s">
        <v>105</v>
      </c>
      <c r="B24" s="24" t="s">
        <v>40</v>
      </c>
      <c r="C24" s="25" t="s">
        <v>41</v>
      </c>
      <c r="D24" s="50" t="s">
        <v>213</v>
      </c>
      <c r="E24" s="50" t="s">
        <v>213</v>
      </c>
    </row>
    <row r="25" spans="1:15" s="53" customFormat="1" ht="15" x14ac:dyDescent="0.2">
      <c r="A25" s="52" t="s">
        <v>215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</sheetData>
  <mergeCells count="7">
    <mergeCell ref="B3:E3"/>
    <mergeCell ref="A25:XFD25"/>
    <mergeCell ref="A7:C7"/>
    <mergeCell ref="A1:E1"/>
    <mergeCell ref="A2:E2"/>
    <mergeCell ref="A5:E5"/>
    <mergeCell ref="A4:E4"/>
  </mergeCells>
  <phoneticPr fontId="15" type="noConversion"/>
  <dataValidations count="4">
    <dataValidation allowBlank="1" showInputMessage="1" showErrorMessage="1" prompt="Item Description" sqref="D6:E6" xr:uid="{B3058630-14CE-48C0-B632-8D0B6F559C82}"/>
    <dataValidation allowBlank="1" showInputMessage="1" showErrorMessage="1" prompt="CLIN #" sqref="D7:E7" xr:uid="{CBE0A124-E12D-444A-9C23-538848753162}"/>
    <dataValidation allowBlank="1" showInputMessage="1" showErrorMessage="1" prompt="SKU #" sqref="D9:E9" xr:uid="{11445CBB-DB27-4B6A-914F-C050BD902926}"/>
    <dataValidation allowBlank="1" showInputMessage="1" showErrorMessage="1" prompt="Specification" sqref="D8:E8 D10:E24" xr:uid="{FB7F1847-B5E4-4C40-B0D8-948B0F9278B6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631B-49FD-49AB-B383-EC5F283F5407}">
  <sheetPr>
    <tabColor theme="9" tint="-0.249977111117893"/>
  </sheetPr>
  <dimension ref="A1:N37"/>
  <sheetViews>
    <sheetView zoomScale="60" zoomScaleNormal="60" workbookViewId="0">
      <selection activeCell="G9" sqref="G9"/>
    </sheetView>
  </sheetViews>
  <sheetFormatPr defaultColWidth="0" defaultRowHeight="15.75" zeroHeight="1" x14ac:dyDescent="0.25"/>
  <cols>
    <col min="1" max="1" width="18.7109375" style="9" customWidth="1"/>
    <col min="2" max="2" width="30.7109375" style="7" customWidth="1"/>
    <col min="3" max="6" width="18.7109375" style="7" customWidth="1"/>
    <col min="7" max="7" width="59.85546875" style="7" customWidth="1"/>
    <col min="8" max="8" width="18.7109375" style="8" customWidth="1"/>
    <col min="9" max="12" width="18.7109375" style="7" customWidth="1"/>
    <col min="13" max="13" width="16.5703125" style="8" customWidth="1"/>
    <col min="14" max="14" width="39.42578125" style="7" customWidth="1"/>
    <col min="15" max="16384" width="46" style="7" hidden="1"/>
  </cols>
  <sheetData>
    <row r="1" spans="1:14" s="17" customFormat="1" ht="20.25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27" customFormat="1" ht="21" customHeight="1" x14ac:dyDescent="0.25">
      <c r="A2" s="36" t="s">
        <v>150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27" customFormat="1" ht="21" customHeight="1" x14ac:dyDescent="0.25">
      <c r="A3" s="36" t="s">
        <v>147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7" customFormat="1" ht="18" x14ac:dyDescent="0.25">
      <c r="A4" s="34" t="s">
        <v>148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27" customFormat="1" ht="18" x14ac:dyDescent="0.25">
      <c r="A5" s="34" t="s">
        <v>13</v>
      </c>
      <c r="B5" s="34"/>
      <c r="C5" s="34"/>
      <c r="D5" s="34"/>
      <c r="E5" s="34"/>
      <c r="F5" s="34"/>
      <c r="G5" s="34"/>
      <c r="H5" s="37" t="s">
        <v>149</v>
      </c>
      <c r="I5" s="38"/>
      <c r="J5" s="38"/>
      <c r="K5" s="38"/>
      <c r="L5" s="38"/>
      <c r="M5" s="38"/>
      <c r="N5" s="38"/>
    </row>
    <row r="6" spans="1:14" s="18" customFormat="1" ht="20.25" x14ac:dyDescent="0.25">
      <c r="A6" s="33" t="s">
        <v>106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65.25" customHeight="1" x14ac:dyDescent="0.2">
      <c r="A7" s="2" t="s">
        <v>7</v>
      </c>
      <c r="B7" s="3" t="s">
        <v>8</v>
      </c>
      <c r="C7" s="3" t="s">
        <v>6</v>
      </c>
      <c r="D7" s="3" t="s">
        <v>4</v>
      </c>
      <c r="E7" s="3" t="s">
        <v>5</v>
      </c>
      <c r="F7" s="3" t="s">
        <v>3</v>
      </c>
      <c r="G7" s="3" t="s">
        <v>0</v>
      </c>
      <c r="H7" s="3" t="s">
        <v>1</v>
      </c>
      <c r="I7" s="3" t="s">
        <v>11</v>
      </c>
      <c r="J7" s="4" t="s">
        <v>21</v>
      </c>
      <c r="K7" s="4" t="s">
        <v>2</v>
      </c>
      <c r="L7" s="4" t="s">
        <v>9</v>
      </c>
      <c r="M7" s="4" t="s">
        <v>24</v>
      </c>
      <c r="N7" s="4" t="s">
        <v>23</v>
      </c>
    </row>
    <row r="8" spans="1:14" s="46" customFormat="1" ht="30" x14ac:dyDescent="0.2">
      <c r="A8" s="1" t="s">
        <v>107</v>
      </c>
      <c r="B8" s="5" t="s">
        <v>126</v>
      </c>
      <c r="C8" s="11">
        <v>43211507</v>
      </c>
      <c r="D8" s="11" t="s">
        <v>218</v>
      </c>
      <c r="E8" s="11" t="s">
        <v>153</v>
      </c>
      <c r="F8" s="11">
        <v>78144520</v>
      </c>
      <c r="G8" s="5" t="s">
        <v>220</v>
      </c>
      <c r="H8" s="11" t="s">
        <v>10</v>
      </c>
      <c r="I8" s="11">
        <v>1</v>
      </c>
      <c r="J8" s="14">
        <v>1779</v>
      </c>
      <c r="K8" s="13">
        <v>0.09</v>
      </c>
      <c r="L8" s="12">
        <f>Table112[[#This Row],[OEM MSRP / List Price]]*(1-Table112[[#This Row],[Contract Discount]])</f>
        <v>1618.89</v>
      </c>
      <c r="M8" s="12" t="s">
        <v>25</v>
      </c>
      <c r="N8" s="45" t="s">
        <v>222</v>
      </c>
    </row>
    <row r="9" spans="1:14" s="46" customFormat="1" ht="30" x14ac:dyDescent="0.2">
      <c r="A9" s="1" t="s">
        <v>108</v>
      </c>
      <c r="B9" s="5" t="s">
        <v>126</v>
      </c>
      <c r="C9" s="11">
        <v>43211507</v>
      </c>
      <c r="D9" s="11" t="s">
        <v>219</v>
      </c>
      <c r="E9" s="11" t="s">
        <v>153</v>
      </c>
      <c r="F9" s="11" t="s">
        <v>219</v>
      </c>
      <c r="G9" s="5" t="s">
        <v>221</v>
      </c>
      <c r="H9" s="11" t="s">
        <v>10</v>
      </c>
      <c r="I9" s="11">
        <v>1</v>
      </c>
      <c r="J9" s="14">
        <v>2579</v>
      </c>
      <c r="K9" s="13">
        <v>0.09</v>
      </c>
      <c r="L9" s="12">
        <f>Table112[[#This Row],[OEM MSRP / List Price]]*(1-Table112[[#This Row],[Contract Discount]])</f>
        <v>2346.89</v>
      </c>
      <c r="M9" s="12" t="s">
        <v>25</v>
      </c>
      <c r="N9" s="45" t="s">
        <v>223</v>
      </c>
    </row>
    <row r="10" spans="1:14" s="10" customFormat="1" ht="20.25" x14ac:dyDescent="0.25">
      <c r="A10" s="56" t="s">
        <v>109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65.25" customHeight="1" x14ac:dyDescent="0.2">
      <c r="A11" s="2" t="s">
        <v>7</v>
      </c>
      <c r="B11" s="3" t="s">
        <v>8</v>
      </c>
      <c r="C11" s="3" t="s">
        <v>6</v>
      </c>
      <c r="D11" s="3" t="s">
        <v>4</v>
      </c>
      <c r="E11" s="3" t="s">
        <v>5</v>
      </c>
      <c r="F11" s="3" t="s">
        <v>3</v>
      </c>
      <c r="G11" s="3" t="s">
        <v>0</v>
      </c>
      <c r="H11" s="3" t="s">
        <v>1</v>
      </c>
      <c r="I11" s="3" t="s">
        <v>11</v>
      </c>
      <c r="J11" s="4" t="s">
        <v>21</v>
      </c>
      <c r="K11" s="4" t="s">
        <v>2</v>
      </c>
      <c r="L11" s="4" t="s">
        <v>9</v>
      </c>
      <c r="M11" s="20" t="s">
        <v>24</v>
      </c>
      <c r="N11" s="16" t="s">
        <v>23</v>
      </c>
    </row>
    <row r="12" spans="1:14" s="46" customFormat="1" ht="15" x14ac:dyDescent="0.2">
      <c r="A12" s="1" t="s">
        <v>112</v>
      </c>
      <c r="B12" s="5" t="s">
        <v>159</v>
      </c>
      <c r="C12" s="44">
        <v>43211507</v>
      </c>
      <c r="D12" s="11" t="s">
        <v>224</v>
      </c>
      <c r="E12" s="11" t="s">
        <v>153</v>
      </c>
      <c r="F12" s="47">
        <v>78144523</v>
      </c>
      <c r="G12" s="5" t="s">
        <v>225</v>
      </c>
      <c r="H12" s="11" t="s">
        <v>10</v>
      </c>
      <c r="I12" s="11">
        <v>1</v>
      </c>
      <c r="J12" s="14">
        <v>548</v>
      </c>
      <c r="K12" s="13">
        <v>0.05</v>
      </c>
      <c r="L12" s="12">
        <f>Table13410[[#This Row],[OEM MSRP / List Price]]*(1-Table13410[[#This Row],[Contract Discount]])</f>
        <v>520.6</v>
      </c>
      <c r="M12" s="12" t="s">
        <v>42</v>
      </c>
      <c r="N12" s="11" t="s">
        <v>178</v>
      </c>
    </row>
    <row r="13" spans="1:14" s="46" customFormat="1" ht="30" x14ac:dyDescent="0.2">
      <c r="A13" s="1" t="s">
        <v>113</v>
      </c>
      <c r="B13" s="5" t="s">
        <v>157</v>
      </c>
      <c r="C13" s="44">
        <v>43211507</v>
      </c>
      <c r="D13" s="11" t="s">
        <v>226</v>
      </c>
      <c r="E13" s="11" t="s">
        <v>153</v>
      </c>
      <c r="F13" s="47">
        <v>78188393</v>
      </c>
      <c r="G13" s="5" t="s">
        <v>192</v>
      </c>
      <c r="H13" s="11" t="s">
        <v>10</v>
      </c>
      <c r="I13" s="11">
        <v>1</v>
      </c>
      <c r="J13" s="14">
        <v>1160</v>
      </c>
      <c r="K13" s="13">
        <v>0.05</v>
      </c>
      <c r="L13" s="12">
        <f>Table13410[[#This Row],[OEM MSRP / List Price]]*(1-Table13410[[#This Row],[Contract Discount]])</f>
        <v>1102</v>
      </c>
      <c r="M13" s="12" t="s">
        <v>42</v>
      </c>
      <c r="N13" s="11" t="s">
        <v>178</v>
      </c>
    </row>
    <row r="14" spans="1:14" s="46" customFormat="1" ht="45" x14ac:dyDescent="0.2">
      <c r="A14" s="1" t="s">
        <v>114</v>
      </c>
      <c r="B14" s="5" t="s">
        <v>162</v>
      </c>
      <c r="C14" s="44">
        <v>43211507</v>
      </c>
      <c r="D14" s="11" t="s">
        <v>227</v>
      </c>
      <c r="E14" s="11" t="s">
        <v>153</v>
      </c>
      <c r="F14" s="47">
        <v>78188391</v>
      </c>
      <c r="G14" s="5" t="s">
        <v>251</v>
      </c>
      <c r="H14" s="11" t="s">
        <v>10</v>
      </c>
      <c r="I14" s="11">
        <v>1</v>
      </c>
      <c r="J14" s="14">
        <v>249</v>
      </c>
      <c r="K14" s="13">
        <v>0.05</v>
      </c>
      <c r="L14" s="12">
        <f>Table13410[[#This Row],[OEM MSRP / List Price]]*(1-Table13410[[#This Row],[Contract Discount]])</f>
        <v>236.54999999999998</v>
      </c>
      <c r="M14" s="12" t="s">
        <v>42</v>
      </c>
      <c r="N14" s="11" t="s">
        <v>178</v>
      </c>
    </row>
    <row r="15" spans="1:14" s="46" customFormat="1" ht="15" x14ac:dyDescent="0.2">
      <c r="A15" s="1" t="s">
        <v>115</v>
      </c>
      <c r="B15" s="5" t="s">
        <v>164</v>
      </c>
      <c r="C15" s="44">
        <v>43211507</v>
      </c>
      <c r="D15" s="11" t="s">
        <v>228</v>
      </c>
      <c r="E15" s="11" t="s">
        <v>153</v>
      </c>
      <c r="F15" s="47">
        <v>78188398</v>
      </c>
      <c r="G15" s="5" t="s">
        <v>194</v>
      </c>
      <c r="H15" s="11" t="s">
        <v>10</v>
      </c>
      <c r="I15" s="11">
        <v>1</v>
      </c>
      <c r="J15" s="14">
        <v>899</v>
      </c>
      <c r="K15" s="13">
        <v>0.05</v>
      </c>
      <c r="L15" s="12">
        <f>Table13410[[#This Row],[OEM MSRP / List Price]]*(1-Table13410[[#This Row],[Contract Discount]])</f>
        <v>854.05</v>
      </c>
      <c r="M15" s="12" t="s">
        <v>42</v>
      </c>
      <c r="N15" s="11" t="s">
        <v>178</v>
      </c>
    </row>
    <row r="16" spans="1:14" s="46" customFormat="1" ht="15" x14ac:dyDescent="0.2">
      <c r="A16" s="1" t="s">
        <v>116</v>
      </c>
      <c r="B16" s="5" t="s">
        <v>174</v>
      </c>
      <c r="C16" s="44">
        <v>43211507</v>
      </c>
      <c r="D16" s="11" t="s">
        <v>229</v>
      </c>
      <c r="E16" s="11" t="s">
        <v>153</v>
      </c>
      <c r="F16" s="11" t="s">
        <v>229</v>
      </c>
      <c r="G16" s="5" t="s">
        <v>230</v>
      </c>
      <c r="H16" s="11" t="s">
        <v>10</v>
      </c>
      <c r="I16" s="11">
        <v>1</v>
      </c>
      <c r="J16" s="14">
        <v>199</v>
      </c>
      <c r="K16" s="13">
        <v>0.05</v>
      </c>
      <c r="L16" s="12">
        <f>Table13410[[#This Row],[OEM MSRP / List Price]]*(1-Table13410[[#This Row],[Contract Discount]])</f>
        <v>189.04999999999998</v>
      </c>
      <c r="M16" s="12" t="s">
        <v>42</v>
      </c>
      <c r="N16" s="11" t="s">
        <v>178</v>
      </c>
    </row>
    <row r="17" spans="1:14" s="46" customFormat="1" ht="15" x14ac:dyDescent="0.2">
      <c r="A17" s="1" t="s">
        <v>117</v>
      </c>
      <c r="B17" s="5" t="s">
        <v>235</v>
      </c>
      <c r="C17" s="44">
        <v>43211507</v>
      </c>
      <c r="D17" s="11" t="s">
        <v>231</v>
      </c>
      <c r="E17" s="11" t="s">
        <v>153</v>
      </c>
      <c r="F17" s="11" t="s">
        <v>231</v>
      </c>
      <c r="G17" s="5" t="s">
        <v>232</v>
      </c>
      <c r="H17" s="11" t="s">
        <v>10</v>
      </c>
      <c r="I17" s="11">
        <v>1</v>
      </c>
      <c r="J17" s="14">
        <v>149</v>
      </c>
      <c r="K17" s="13">
        <v>0.05</v>
      </c>
      <c r="L17" s="12">
        <f>Table13410[[#This Row],[OEM MSRP / List Price]]*(1-Table13410[[#This Row],[Contract Discount]])</f>
        <v>141.54999999999998</v>
      </c>
      <c r="M17" s="12" t="s">
        <v>42</v>
      </c>
      <c r="N17" s="11" t="s">
        <v>178</v>
      </c>
    </row>
    <row r="18" spans="1:14" s="46" customFormat="1" ht="15" x14ac:dyDescent="0.2">
      <c r="A18" s="1" t="s">
        <v>118</v>
      </c>
      <c r="B18" s="5" t="s">
        <v>236</v>
      </c>
      <c r="C18" s="44">
        <v>43211507</v>
      </c>
      <c r="D18" s="11" t="s">
        <v>233</v>
      </c>
      <c r="E18" s="11" t="s">
        <v>153</v>
      </c>
      <c r="F18" s="11" t="s">
        <v>233</v>
      </c>
      <c r="G18" s="5" t="s">
        <v>234</v>
      </c>
      <c r="H18" s="11" t="s">
        <v>10</v>
      </c>
      <c r="I18" s="11">
        <v>1</v>
      </c>
      <c r="J18" s="14">
        <v>35</v>
      </c>
      <c r="K18" s="13">
        <v>0.05</v>
      </c>
      <c r="L18" s="12">
        <f>Table13410[[#This Row],[OEM MSRP / List Price]]*(1-Table13410[[#This Row],[Contract Discount]])</f>
        <v>33.25</v>
      </c>
      <c r="M18" s="12" t="s">
        <v>42</v>
      </c>
      <c r="N18" s="11" t="s">
        <v>178</v>
      </c>
    </row>
    <row r="19" spans="1:14" s="46" customFormat="1" ht="15" x14ac:dyDescent="0.2">
      <c r="A19" s="1" t="s">
        <v>119</v>
      </c>
      <c r="B19" s="5" t="s">
        <v>177</v>
      </c>
      <c r="C19" s="44">
        <v>43211507</v>
      </c>
      <c r="D19" s="11" t="s">
        <v>172</v>
      </c>
      <c r="E19" s="11" t="s">
        <v>153</v>
      </c>
      <c r="F19" s="11" t="s">
        <v>172</v>
      </c>
      <c r="G19" s="5" t="s">
        <v>173</v>
      </c>
      <c r="H19" s="11" t="s">
        <v>10</v>
      </c>
      <c r="I19" s="11">
        <v>1</v>
      </c>
      <c r="J19" s="14">
        <v>35</v>
      </c>
      <c r="K19" s="13">
        <v>0.05</v>
      </c>
      <c r="L19" s="12">
        <f>Table13410[[#This Row],[OEM MSRP / List Price]]*(1-Table13410[[#This Row],[Contract Discount]])</f>
        <v>33.25</v>
      </c>
      <c r="M19" s="12" t="s">
        <v>42</v>
      </c>
      <c r="N19" s="11" t="s">
        <v>178</v>
      </c>
    </row>
    <row r="20" spans="1:14" s="10" customFormat="1" ht="20.25" x14ac:dyDescent="0.25">
      <c r="A20" s="56" t="s">
        <v>110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65.25" customHeight="1" x14ac:dyDescent="0.2">
      <c r="A21" s="2" t="s">
        <v>7</v>
      </c>
      <c r="B21" s="3" t="s">
        <v>8</v>
      </c>
      <c r="C21" s="3" t="s">
        <v>6</v>
      </c>
      <c r="D21" s="3" t="s">
        <v>4</v>
      </c>
      <c r="E21" s="3" t="s">
        <v>5</v>
      </c>
      <c r="F21" s="3" t="s">
        <v>3</v>
      </c>
      <c r="G21" s="3" t="s">
        <v>0</v>
      </c>
      <c r="H21" s="3" t="s">
        <v>1</v>
      </c>
      <c r="I21" s="3" t="s">
        <v>11</v>
      </c>
      <c r="J21" s="4" t="s">
        <v>21</v>
      </c>
      <c r="K21" s="4" t="s">
        <v>2</v>
      </c>
      <c r="L21" s="4" t="s">
        <v>9</v>
      </c>
      <c r="M21" s="20" t="s">
        <v>24</v>
      </c>
      <c r="N21" s="16" t="s">
        <v>23</v>
      </c>
    </row>
    <row r="22" spans="1:14" s="46" customFormat="1" ht="30" x14ac:dyDescent="0.2">
      <c r="A22" s="1" t="s">
        <v>120</v>
      </c>
      <c r="B22" s="5" t="s">
        <v>237</v>
      </c>
      <c r="C22" s="44">
        <v>43211507</v>
      </c>
      <c r="D22" s="11" t="s">
        <v>238</v>
      </c>
      <c r="E22" s="11" t="s">
        <v>153</v>
      </c>
      <c r="F22" s="47">
        <v>78188397</v>
      </c>
      <c r="G22" s="5" t="s">
        <v>252</v>
      </c>
      <c r="H22" s="11" t="s">
        <v>10</v>
      </c>
      <c r="I22" s="11">
        <v>1</v>
      </c>
      <c r="J22" s="14">
        <v>899</v>
      </c>
      <c r="K22" s="13">
        <v>0.05</v>
      </c>
      <c r="L22" s="12">
        <f>Table1342713[[#This Row],[OEM MSRP / List Price]]*(1-Table1342713[[#This Row],[Contract Discount]])</f>
        <v>854.05</v>
      </c>
      <c r="M22" s="12" t="s">
        <v>43</v>
      </c>
      <c r="N22" s="11" t="s">
        <v>178</v>
      </c>
    </row>
    <row r="23" spans="1:14" s="46" customFormat="1" ht="30" x14ac:dyDescent="0.2">
      <c r="A23" s="1" t="s">
        <v>121</v>
      </c>
      <c r="B23" s="5" t="s">
        <v>239</v>
      </c>
      <c r="C23" s="44">
        <v>43211507</v>
      </c>
      <c r="D23" s="11" t="s">
        <v>240</v>
      </c>
      <c r="E23" s="11" t="s">
        <v>153</v>
      </c>
      <c r="F23" s="47">
        <v>78188396</v>
      </c>
      <c r="G23" s="5" t="s">
        <v>247</v>
      </c>
      <c r="H23" s="11" t="s">
        <v>10</v>
      </c>
      <c r="I23" s="11">
        <v>1</v>
      </c>
      <c r="J23" s="14">
        <v>649</v>
      </c>
      <c r="K23" s="13">
        <v>0.05</v>
      </c>
      <c r="L23" s="12">
        <f>Table1342713[[#This Row],[OEM MSRP / List Price]]*(1-Table1342713[[#This Row],[Contract Discount]])</f>
        <v>616.54999999999995</v>
      </c>
      <c r="M23" s="12" t="s">
        <v>43</v>
      </c>
      <c r="N23" s="11" t="s">
        <v>178</v>
      </c>
    </row>
    <row r="24" spans="1:14" s="46" customFormat="1" ht="30" x14ac:dyDescent="0.2">
      <c r="A24" s="1" t="s">
        <v>122</v>
      </c>
      <c r="B24" s="5" t="s">
        <v>241</v>
      </c>
      <c r="C24" s="44">
        <v>43211507</v>
      </c>
      <c r="D24" s="11" t="s">
        <v>242</v>
      </c>
      <c r="E24" s="11" t="s">
        <v>153</v>
      </c>
      <c r="F24" s="47">
        <v>78188395</v>
      </c>
      <c r="G24" s="5" t="s">
        <v>248</v>
      </c>
      <c r="H24" s="11" t="s">
        <v>10</v>
      </c>
      <c r="I24" s="11">
        <v>1</v>
      </c>
      <c r="J24" s="14">
        <v>349</v>
      </c>
      <c r="K24" s="13">
        <v>0.05</v>
      </c>
      <c r="L24" s="12">
        <f>Table1342713[[#This Row],[OEM MSRP / List Price]]*(1-Table1342713[[#This Row],[Contract Discount]])</f>
        <v>331.55</v>
      </c>
      <c r="M24" s="12" t="s">
        <v>43</v>
      </c>
      <c r="N24" s="11" t="s">
        <v>178</v>
      </c>
    </row>
    <row r="25" spans="1:14" s="46" customFormat="1" ht="30" x14ac:dyDescent="0.2">
      <c r="A25" s="1" t="s">
        <v>123</v>
      </c>
      <c r="B25" s="5" t="s">
        <v>243</v>
      </c>
      <c r="C25" s="44">
        <v>43211507</v>
      </c>
      <c r="D25" s="11" t="s">
        <v>244</v>
      </c>
      <c r="E25" s="11" t="s">
        <v>153</v>
      </c>
      <c r="F25" s="11" t="s">
        <v>244</v>
      </c>
      <c r="G25" s="5" t="s">
        <v>249</v>
      </c>
      <c r="H25" s="11" t="s">
        <v>10</v>
      </c>
      <c r="I25" s="11">
        <v>1</v>
      </c>
      <c r="J25" s="14">
        <v>289</v>
      </c>
      <c r="K25" s="13">
        <v>0.05</v>
      </c>
      <c r="L25" s="12">
        <f>Table1342713[[#This Row],[OEM MSRP / List Price]]*(1-Table1342713[[#This Row],[Contract Discount]])</f>
        <v>274.55</v>
      </c>
      <c r="M25" s="12" t="s">
        <v>43</v>
      </c>
      <c r="N25" s="11" t="s">
        <v>178</v>
      </c>
    </row>
    <row r="26" spans="1:14" s="46" customFormat="1" ht="30" x14ac:dyDescent="0.2">
      <c r="A26" s="1" t="s">
        <v>124</v>
      </c>
      <c r="B26" s="5" t="s">
        <v>245</v>
      </c>
      <c r="C26" s="44">
        <v>43211507</v>
      </c>
      <c r="D26" s="11" t="s">
        <v>246</v>
      </c>
      <c r="E26" s="11" t="s">
        <v>153</v>
      </c>
      <c r="F26" s="11" t="s">
        <v>246</v>
      </c>
      <c r="G26" s="5" t="s">
        <v>250</v>
      </c>
      <c r="H26" s="11" t="s">
        <v>10</v>
      </c>
      <c r="I26" s="11">
        <v>1</v>
      </c>
      <c r="J26" s="14">
        <v>159</v>
      </c>
      <c r="K26" s="13">
        <v>0.05</v>
      </c>
      <c r="L26" s="12">
        <f>Table1342713[[#This Row],[OEM MSRP / List Price]]*(1-Table1342713[[#This Row],[Contract Discount]])</f>
        <v>151.04999999999998</v>
      </c>
      <c r="M26" s="12" t="s">
        <v>43</v>
      </c>
      <c r="N26" s="11" t="s">
        <v>178</v>
      </c>
    </row>
    <row r="27" spans="1:14" s="10" customFormat="1" ht="20.25" x14ac:dyDescent="0.25">
      <c r="A27" s="32" t="s">
        <v>111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65.25" customHeight="1" x14ac:dyDescent="0.2">
      <c r="A28" s="2" t="s">
        <v>7</v>
      </c>
      <c r="B28" s="3" t="s">
        <v>8</v>
      </c>
      <c r="C28" s="3" t="s">
        <v>6</v>
      </c>
      <c r="D28" s="3" t="s">
        <v>3</v>
      </c>
      <c r="E28" s="3" t="s">
        <v>1</v>
      </c>
      <c r="F28" s="3" t="s">
        <v>11</v>
      </c>
      <c r="G28" s="4" t="s">
        <v>22</v>
      </c>
      <c r="H28" s="4" t="s">
        <v>2</v>
      </c>
      <c r="I28" s="4" t="s">
        <v>9</v>
      </c>
      <c r="J28" s="55"/>
      <c r="K28" s="55"/>
      <c r="L28" s="55"/>
      <c r="M28" s="55"/>
      <c r="N28" s="55"/>
    </row>
    <row r="29" spans="1:14" ht="35.25" customHeight="1" x14ac:dyDescent="0.2">
      <c r="A29" s="1" t="s">
        <v>71</v>
      </c>
      <c r="B29" s="5" t="s">
        <v>14</v>
      </c>
      <c r="C29" s="15">
        <v>81110000</v>
      </c>
      <c r="D29" s="11" t="s">
        <v>185</v>
      </c>
      <c r="E29" s="11" t="s">
        <v>10</v>
      </c>
      <c r="F29" s="11">
        <v>1</v>
      </c>
      <c r="G29" s="14">
        <v>44</v>
      </c>
      <c r="H29" s="13">
        <v>0</v>
      </c>
      <c r="I29" s="12">
        <f>Table13453[[#This Row],[Contractor''s Standard Hourly Rate]]*(1-Table13453[[#This Row],[Contract Discount]])</f>
        <v>44</v>
      </c>
      <c r="J29" s="55"/>
      <c r="K29" s="55"/>
      <c r="L29" s="55"/>
      <c r="M29" s="55"/>
      <c r="N29" s="55"/>
    </row>
    <row r="30" spans="1:14" ht="60" x14ac:dyDescent="0.2">
      <c r="A30" s="1" t="s">
        <v>72</v>
      </c>
      <c r="B30" s="5" t="s">
        <v>15</v>
      </c>
      <c r="C30" s="15">
        <v>81110000</v>
      </c>
      <c r="D30" s="11" t="s">
        <v>186</v>
      </c>
      <c r="E30" s="11" t="s">
        <v>10</v>
      </c>
      <c r="F30" s="11">
        <v>1</v>
      </c>
      <c r="G30" s="14">
        <v>9.5</v>
      </c>
      <c r="H30" s="13">
        <v>0</v>
      </c>
      <c r="I30" s="12">
        <f>Table13453[[#This Row],[Contractor''s Standard Hourly Rate]]*(1-Table13453[[#This Row],[Contract Discount]])</f>
        <v>9.5</v>
      </c>
      <c r="J30" s="55"/>
      <c r="K30" s="55"/>
      <c r="L30" s="55"/>
      <c r="M30" s="55"/>
      <c r="N30" s="55"/>
    </row>
    <row r="31" spans="1:14" ht="45" x14ac:dyDescent="0.2">
      <c r="A31" s="1" t="s">
        <v>73</v>
      </c>
      <c r="B31" s="6" t="s">
        <v>16</v>
      </c>
      <c r="C31" s="15">
        <v>81110000</v>
      </c>
      <c r="D31" s="11" t="s">
        <v>187</v>
      </c>
      <c r="E31" s="11" t="s">
        <v>10</v>
      </c>
      <c r="F31" s="11">
        <v>1</v>
      </c>
      <c r="G31" s="14">
        <v>9.5</v>
      </c>
      <c r="H31" s="13">
        <v>0</v>
      </c>
      <c r="I31" s="12">
        <f>Table13453[[#This Row],[Contractor''s Standard Hourly Rate]]*(1-Table13453[[#This Row],[Contract Discount]])</f>
        <v>9.5</v>
      </c>
      <c r="J31" s="55"/>
      <c r="K31" s="55"/>
      <c r="L31" s="55"/>
      <c r="M31" s="55"/>
      <c r="N31" s="55"/>
    </row>
    <row r="32" spans="1:14" ht="30" x14ac:dyDescent="0.2">
      <c r="A32" s="1" t="s">
        <v>74</v>
      </c>
      <c r="B32" s="5" t="s">
        <v>17</v>
      </c>
      <c r="C32" s="15">
        <v>81110000</v>
      </c>
      <c r="D32" s="11" t="s">
        <v>188</v>
      </c>
      <c r="E32" s="11" t="s">
        <v>10</v>
      </c>
      <c r="F32" s="11">
        <v>1</v>
      </c>
      <c r="G32" s="14">
        <v>34</v>
      </c>
      <c r="H32" s="13">
        <v>0</v>
      </c>
      <c r="I32" s="12">
        <f>Table13453[[#This Row],[Contractor''s Standard Hourly Rate]]*(1-Table13453[[#This Row],[Contract Discount]])</f>
        <v>34</v>
      </c>
      <c r="J32" s="55"/>
      <c r="K32" s="55"/>
      <c r="L32" s="55"/>
      <c r="M32" s="55"/>
      <c r="N32" s="55"/>
    </row>
    <row r="33" spans="1:14" ht="30" x14ac:dyDescent="0.2">
      <c r="A33" s="1" t="s">
        <v>75</v>
      </c>
      <c r="B33" s="5" t="s">
        <v>18</v>
      </c>
      <c r="C33" s="15">
        <v>81110000</v>
      </c>
      <c r="D33" s="11" t="s">
        <v>189</v>
      </c>
      <c r="E33" s="11" t="s">
        <v>10</v>
      </c>
      <c r="F33" s="11">
        <v>1</v>
      </c>
      <c r="G33" s="14">
        <v>16</v>
      </c>
      <c r="H33" s="13">
        <v>0</v>
      </c>
      <c r="I33" s="12">
        <f>Table13453[[#This Row],[Contractor''s Standard Hourly Rate]]*(1-Table13453[[#This Row],[Contract Discount]])</f>
        <v>16</v>
      </c>
      <c r="J33" s="55"/>
      <c r="K33" s="55"/>
      <c r="L33" s="55"/>
      <c r="M33" s="55"/>
      <c r="N33" s="55"/>
    </row>
    <row r="34" spans="1:14" ht="30" x14ac:dyDescent="0.2">
      <c r="A34" s="1" t="s">
        <v>76</v>
      </c>
      <c r="B34" s="5" t="s">
        <v>19</v>
      </c>
      <c r="C34" s="15">
        <v>81110000</v>
      </c>
      <c r="D34" s="11" t="s">
        <v>190</v>
      </c>
      <c r="E34" s="11" t="s">
        <v>10</v>
      </c>
      <c r="F34" s="11">
        <v>1</v>
      </c>
      <c r="G34" s="14">
        <v>44</v>
      </c>
      <c r="H34" s="13">
        <v>0</v>
      </c>
      <c r="I34" s="12">
        <f>Table13453[[#This Row],[Contractor''s Standard Hourly Rate]]*(1-Table13453[[#This Row],[Contract Discount]])</f>
        <v>44</v>
      </c>
      <c r="J34" s="55"/>
      <c r="K34" s="55"/>
      <c r="L34" s="55"/>
      <c r="M34" s="55"/>
      <c r="N34" s="55"/>
    </row>
    <row r="35" spans="1:14" ht="30" x14ac:dyDescent="0.2">
      <c r="A35" s="1" t="s">
        <v>77</v>
      </c>
      <c r="B35" s="5" t="s">
        <v>20</v>
      </c>
      <c r="C35" s="15">
        <v>81110000</v>
      </c>
      <c r="D35" s="11" t="s">
        <v>191</v>
      </c>
      <c r="E35" s="11" t="s">
        <v>10</v>
      </c>
      <c r="F35" s="11">
        <v>1</v>
      </c>
      <c r="G35" s="14">
        <v>88</v>
      </c>
      <c r="H35" s="13">
        <v>0</v>
      </c>
      <c r="I35" s="12">
        <f>Table13453[[#This Row],[Contractor''s Standard Hourly Rate]]*(1-Table13453[[#This Row],[Contract Discount]])</f>
        <v>88</v>
      </c>
      <c r="J35" s="55"/>
      <c r="K35" s="55"/>
      <c r="L35" s="55"/>
      <c r="M35" s="55"/>
      <c r="N35" s="55"/>
    </row>
    <row r="36" spans="1:14" x14ac:dyDescent="0.25">
      <c r="A36" s="54" t="s">
        <v>215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15" hidden="1" x14ac:dyDescent="0.2">
      <c r="A37" s="8"/>
    </row>
  </sheetData>
  <mergeCells count="12">
    <mergeCell ref="A36:N36"/>
    <mergeCell ref="J28:N35"/>
    <mergeCell ref="A27:N27"/>
    <mergeCell ref="A20:N20"/>
    <mergeCell ref="A10:N10"/>
    <mergeCell ref="A6:N6"/>
    <mergeCell ref="A1:N1"/>
    <mergeCell ref="A2:N2"/>
    <mergeCell ref="A3:N3"/>
    <mergeCell ref="A4:N4"/>
    <mergeCell ref="A5:G5"/>
    <mergeCell ref="H5:N5"/>
  </mergeCells>
  <phoneticPr fontId="6" type="noConversion"/>
  <dataValidations count="17">
    <dataValidation allowBlank="1" showInputMessage="1" showErrorMessage="1" prompt="Product Category_x000a_" sqref="N8:N9 N12:N19" xr:uid="{A39054D5-A134-4A4B-812E-1FD47FB1F6CB}"/>
    <dataValidation allowBlank="1" showInputMessage="1" showErrorMessage="1" prompt="Non-Core Segment ID" sqref="M12:M19 M8:M9 M22:M26" xr:uid="{B24CD24C-D9D7-4638-8A1A-30E2641E6D1A}"/>
    <dataValidation allowBlank="1" showInputMessage="1" showErrorMessage="1" prompt="Segment ID /Product Category/Group ID_x000a_" sqref="N22:N26" xr:uid="{A8ED5465-BB8C-4238-8106-58A296E51F28}"/>
    <dataValidation allowBlank="1" showInputMessage="1" showErrorMessage="1" prompt="Contractor's Standard Hourly Rate" sqref="G29:G35" xr:uid="{98DE0ED7-4318-4E34-B7AB-5EFB28064C0D}"/>
    <dataValidation allowBlank="1" showInputMessage="1" showErrorMessage="1" prompt="UNSPSC Code" sqref="C22:C26 C12:C19 C29:C35" xr:uid="{B7EEBB55-E33A-4F8E-998E-7DDC7E2449B5}"/>
    <dataValidation allowBlank="1" showInputMessage="1" showErrorMessage="1" prompt="Contract Discount" sqref="K12:K19 K8:K9 H29:H35 K22:K26" xr:uid="{B1651C15-DF2F-4D95-905D-DED2C9EF740F}"/>
    <dataValidation allowBlank="1" showInputMessage="1" showErrorMessage="1" prompt="OEM MSRP / List Price" sqref="J12:J19 J8:J9 J22:J26" xr:uid="{C61399EC-E33A-429D-9A95-9825F0ACEDF4}"/>
    <dataValidation allowBlank="1" showInputMessage="1" showErrorMessage="1" prompt="Commodity Description" sqref="B8:B9 B12:B19 B22:B26 B29:B35" xr:uid="{96BC2238-BECC-4935-AB59-7DBA06CCF4A7}"/>
    <dataValidation allowBlank="1" showInputMessage="1" showErrorMessage="1" prompt="Contract Price" sqref="L22:L26 L12:L19 L8:L9 I29:I35" xr:uid="{9234CD59-06AB-4965-9EB1-587FD25CD788}"/>
    <dataValidation allowBlank="1" showInputMessage="1" showErrorMessage="1" prompt="Quantity in Unit of Measure" sqref="I22:I26 I12:I19 I8:I9 F29:F35" xr:uid="{BAF703F7-F7ED-4BC1-8A4D-EC850F6B52BA}"/>
    <dataValidation allowBlank="1" showInputMessage="1" showErrorMessage="1" prompt="Unit of Measure" sqref="H22:H26 H12:H19 H8:H9 E29:E35" xr:uid="{E06436D2-EE8C-4A91-A066-A021C4F29A6E}"/>
    <dataValidation allowBlank="1" showInputMessage="1" showErrorMessage="1" prompt="Item Description" sqref="G12:G19 G22:G26 G8:G9" xr:uid="{3DDFE17C-38FE-4FD3-B507-6759E5144671}"/>
    <dataValidation allowBlank="1" showInputMessage="1" showErrorMessage="1" prompt="Stock Keeping Unit Number or Item Number" sqref="F22:F26 F12:F19 F8:F9 D29:D35" xr:uid="{B7BEF671-91F3-43E6-8A07-DD8843E1138B}"/>
    <dataValidation allowBlank="1" showInputMessage="1" showErrorMessage="1" prompt="Manufacturer (OEM)" sqref="E12:E19 E8:E9 E22:E26" xr:uid="{0925084A-2613-4440-8617-189E7DCB4656}"/>
    <dataValidation allowBlank="1" showInputMessage="1" showErrorMessage="1" prompt="Manufacturer Part Number (OEM #)" sqref="D12:D19 D8:D9 D22:D26" xr:uid="{AF0316FA-1458-4A77-8FFD-1E75EAFD6E05}"/>
    <dataValidation allowBlank="1" showInputMessage="1" showErrorMessage="1" prompt="UNSPSC Code (Version 11)" sqref="C8:C9" xr:uid="{49C5E3B9-B5F2-46BD-BB21-EB326DCB746B}"/>
    <dataValidation allowBlank="1" showInputMessage="1" showErrorMessage="1" prompt="Contact line item number (CLIN)" sqref="A8:A9 A12:A19 A22:A26 A29:A35" xr:uid="{0D24A8A3-7576-40DB-9D49-E14B92CE8226}"/>
  </dataValidations>
  <hyperlinks>
    <hyperlink ref="H5" r:id="rId1" xr:uid="{CB0179A8-F141-43AE-9030-6A2DD0D1BE29}"/>
    <hyperlink ref="H5:J5" r:id="rId2" display="add link to the Contractor's Website" xr:uid="{41A30ED8-5EDC-4081-9673-081071821A7B}"/>
  </hyperlinks>
  <printOptions horizontalCentered="1"/>
  <pageMargins left="0.25" right="0.25" top="0.25" bottom="0.25" header="0.5" footer="0.5"/>
  <pageSetup paperSize="3" scale="65" orientation="landscape" r:id="rId3"/>
  <headerFooter alignWithMargins="0">
    <oddFooter>Page &amp;P</oddFooter>
  </headerFooter>
  <tableParts count="4"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D3E1-6291-45A3-BC0A-B521D5951BF8}">
  <dimension ref="A1:O25"/>
  <sheetViews>
    <sheetView zoomScale="90" zoomScaleNormal="90" workbookViewId="0">
      <selection activeCell="A9" sqref="A9"/>
    </sheetView>
  </sheetViews>
  <sheetFormatPr defaultColWidth="0" defaultRowHeight="12.75" zeroHeight="1" x14ac:dyDescent="0.2"/>
  <cols>
    <col min="1" max="1" width="10.7109375" customWidth="1"/>
    <col min="2" max="2" width="20.7109375" customWidth="1"/>
    <col min="3" max="3" width="35.7109375" customWidth="1"/>
    <col min="4" max="5" width="35.7109375" style="51" customWidth="1"/>
    <col min="6" max="8" width="9.140625" hidden="1"/>
    <col min="16" max="16384" width="9.140625" hidden="1"/>
  </cols>
  <sheetData>
    <row r="1" spans="1:12" s="17" customFormat="1" ht="21" customHeight="1" x14ac:dyDescent="0.25">
      <c r="A1" s="35" t="s">
        <v>12</v>
      </c>
      <c r="B1" s="35"/>
      <c r="C1" s="35"/>
      <c r="D1" s="35"/>
      <c r="E1" s="35"/>
      <c r="F1" s="19"/>
      <c r="G1" s="19"/>
      <c r="H1" s="19"/>
      <c r="I1" s="19"/>
      <c r="J1" s="19"/>
      <c r="K1" s="19"/>
      <c r="L1" s="19"/>
    </row>
    <row r="2" spans="1:12" s="27" customFormat="1" ht="21" customHeight="1" x14ac:dyDescent="0.25">
      <c r="A2" s="36" t="s">
        <v>150</v>
      </c>
      <c r="B2" s="36"/>
      <c r="C2" s="36"/>
      <c r="D2" s="36"/>
      <c r="E2" s="36"/>
      <c r="F2" s="26"/>
      <c r="G2" s="26"/>
      <c r="H2" s="26"/>
      <c r="I2" s="26"/>
      <c r="J2" s="26"/>
      <c r="K2" s="26"/>
      <c r="L2" s="26"/>
    </row>
    <row r="3" spans="1:12" s="27" customFormat="1" ht="21" customHeight="1" x14ac:dyDescent="0.25">
      <c r="A3" s="36" t="s">
        <v>147</v>
      </c>
      <c r="B3" s="36"/>
      <c r="C3" s="36"/>
      <c r="D3" s="36"/>
      <c r="E3" s="36"/>
      <c r="F3" s="26"/>
      <c r="G3" s="26"/>
      <c r="H3" s="26"/>
      <c r="I3" s="26"/>
      <c r="J3" s="26"/>
      <c r="K3" s="26"/>
      <c r="L3" s="26"/>
    </row>
    <row r="4" spans="1:12" s="27" customFormat="1" ht="21" customHeight="1" x14ac:dyDescent="0.25">
      <c r="A4" s="43" t="s">
        <v>151</v>
      </c>
      <c r="B4" s="43"/>
      <c r="C4" s="43"/>
      <c r="D4" s="43"/>
      <c r="E4" s="43"/>
      <c r="F4" s="26"/>
      <c r="G4" s="26"/>
      <c r="H4" s="26"/>
      <c r="I4" s="26"/>
      <c r="J4" s="26"/>
      <c r="K4" s="26"/>
      <c r="L4" s="26"/>
    </row>
    <row r="5" spans="1:12" s="27" customFormat="1" ht="18" x14ac:dyDescent="0.25">
      <c r="A5" s="42" t="s">
        <v>148</v>
      </c>
      <c r="B5" s="42"/>
      <c r="C5" s="42"/>
      <c r="D5" s="42"/>
      <c r="E5" s="42"/>
      <c r="F5" s="28"/>
      <c r="G5" s="28"/>
      <c r="H5" s="28"/>
      <c r="I5" s="28"/>
      <c r="J5" s="28"/>
      <c r="K5" s="28"/>
      <c r="L5" s="28"/>
    </row>
    <row r="6" spans="1:12" ht="31.5" x14ac:dyDescent="0.2">
      <c r="A6" s="21" t="s">
        <v>26</v>
      </c>
      <c r="B6" s="21" t="s">
        <v>27</v>
      </c>
      <c r="C6" s="21" t="s">
        <v>28</v>
      </c>
      <c r="D6" s="48" t="s">
        <v>220</v>
      </c>
      <c r="E6" s="48" t="s">
        <v>221</v>
      </c>
    </row>
    <row r="7" spans="1:12" ht="15.75" x14ac:dyDescent="0.2">
      <c r="A7" s="39" t="s">
        <v>44</v>
      </c>
      <c r="B7" s="40"/>
      <c r="C7" s="41"/>
      <c r="D7" s="49" t="s">
        <v>107</v>
      </c>
      <c r="E7" s="49" t="s">
        <v>108</v>
      </c>
    </row>
    <row r="8" spans="1:12" ht="60" x14ac:dyDescent="0.2">
      <c r="A8" s="29" t="s">
        <v>125</v>
      </c>
      <c r="B8" s="22" t="s">
        <v>126</v>
      </c>
      <c r="C8" s="23" t="s">
        <v>81</v>
      </c>
      <c r="D8" s="50" t="s">
        <v>214</v>
      </c>
      <c r="E8" s="50" t="s">
        <v>214</v>
      </c>
    </row>
    <row r="9" spans="1:12" ht="45" x14ac:dyDescent="0.2">
      <c r="A9" s="22" t="s">
        <v>271</v>
      </c>
      <c r="B9" s="22" t="s">
        <v>29</v>
      </c>
      <c r="C9" s="23" t="s">
        <v>30</v>
      </c>
      <c r="D9" s="50" t="s">
        <v>218</v>
      </c>
      <c r="E9" s="50" t="s">
        <v>219</v>
      </c>
    </row>
    <row r="10" spans="1:12" ht="75" x14ac:dyDescent="0.2">
      <c r="A10" s="29" t="s">
        <v>127</v>
      </c>
      <c r="B10" s="22" t="s">
        <v>45</v>
      </c>
      <c r="C10" s="23" t="s">
        <v>128</v>
      </c>
      <c r="D10" s="50" t="s">
        <v>253</v>
      </c>
      <c r="E10" s="50" t="s">
        <v>254</v>
      </c>
    </row>
    <row r="11" spans="1:12" ht="30" x14ac:dyDescent="0.2">
      <c r="A11" s="29" t="s">
        <v>129</v>
      </c>
      <c r="B11" s="22" t="s">
        <v>31</v>
      </c>
      <c r="C11" s="23" t="s">
        <v>32</v>
      </c>
      <c r="D11" s="50" t="s">
        <v>255</v>
      </c>
      <c r="E11" s="50" t="s">
        <v>255</v>
      </c>
    </row>
    <row r="12" spans="1:12" ht="30" x14ac:dyDescent="0.2">
      <c r="A12" s="29" t="s">
        <v>130</v>
      </c>
      <c r="B12" s="22" t="s">
        <v>33</v>
      </c>
      <c r="C12" s="23" t="s">
        <v>131</v>
      </c>
      <c r="D12" s="50" t="s">
        <v>256</v>
      </c>
      <c r="E12" s="50" t="s">
        <v>256</v>
      </c>
    </row>
    <row r="13" spans="1:12" ht="45" x14ac:dyDescent="0.2">
      <c r="A13" s="29" t="s">
        <v>132</v>
      </c>
      <c r="B13" s="22" t="s">
        <v>34</v>
      </c>
      <c r="C13" s="23" t="s">
        <v>35</v>
      </c>
      <c r="D13" s="50" t="s">
        <v>201</v>
      </c>
      <c r="E13" s="50" t="s">
        <v>257</v>
      </c>
    </row>
    <row r="14" spans="1:12" ht="30" x14ac:dyDescent="0.2">
      <c r="A14" s="29" t="s">
        <v>133</v>
      </c>
      <c r="B14" s="22" t="s">
        <v>36</v>
      </c>
      <c r="C14" s="23" t="s">
        <v>46</v>
      </c>
      <c r="D14" s="50" t="s">
        <v>258</v>
      </c>
      <c r="E14" s="50" t="s">
        <v>259</v>
      </c>
    </row>
    <row r="15" spans="1:12" ht="30" x14ac:dyDescent="0.2">
      <c r="A15" s="29" t="s">
        <v>134</v>
      </c>
      <c r="B15" s="22" t="s">
        <v>37</v>
      </c>
      <c r="C15" s="23" t="s">
        <v>47</v>
      </c>
      <c r="D15" s="50" t="s">
        <v>260</v>
      </c>
      <c r="E15" s="50" t="s">
        <v>260</v>
      </c>
    </row>
    <row r="16" spans="1:12" ht="30" x14ac:dyDescent="0.2">
      <c r="A16" s="29" t="s">
        <v>135</v>
      </c>
      <c r="B16" s="22" t="s">
        <v>91</v>
      </c>
      <c r="C16" s="23" t="s">
        <v>38</v>
      </c>
      <c r="D16" s="50" t="s">
        <v>261</v>
      </c>
      <c r="E16" s="50" t="s">
        <v>261</v>
      </c>
    </row>
    <row r="17" spans="1:5" ht="45" x14ac:dyDescent="0.2">
      <c r="A17" s="29" t="s">
        <v>136</v>
      </c>
      <c r="B17" s="22" t="s">
        <v>48</v>
      </c>
      <c r="C17" s="23" t="s">
        <v>93</v>
      </c>
      <c r="D17" s="50" t="s">
        <v>262</v>
      </c>
      <c r="E17" s="50" t="s">
        <v>262</v>
      </c>
    </row>
    <row r="18" spans="1:5" ht="105" x14ac:dyDescent="0.2">
      <c r="A18" s="29" t="s">
        <v>137</v>
      </c>
      <c r="B18" s="22" t="s">
        <v>39</v>
      </c>
      <c r="C18" s="23" t="s">
        <v>49</v>
      </c>
      <c r="D18" s="50" t="s">
        <v>263</v>
      </c>
      <c r="E18" s="50" t="s">
        <v>264</v>
      </c>
    </row>
    <row r="19" spans="1:5" ht="75" x14ac:dyDescent="0.2">
      <c r="A19" s="30" t="s">
        <v>138</v>
      </c>
      <c r="B19" s="24" t="s">
        <v>50</v>
      </c>
      <c r="C19" s="25" t="s">
        <v>51</v>
      </c>
      <c r="D19" s="50" t="s">
        <v>265</v>
      </c>
      <c r="E19" s="50" t="s">
        <v>265</v>
      </c>
    </row>
    <row r="20" spans="1:5" ht="30" x14ac:dyDescent="0.2">
      <c r="A20" s="30" t="s">
        <v>139</v>
      </c>
      <c r="B20" s="24" t="s">
        <v>52</v>
      </c>
      <c r="C20" s="25" t="s">
        <v>97</v>
      </c>
      <c r="D20" s="50" t="s">
        <v>266</v>
      </c>
      <c r="E20" s="50" t="s">
        <v>266</v>
      </c>
    </row>
    <row r="21" spans="1:5" ht="15" x14ac:dyDescent="0.2">
      <c r="A21" s="30" t="s">
        <v>140</v>
      </c>
      <c r="B21" s="24" t="s">
        <v>141</v>
      </c>
      <c r="C21" s="25" t="s">
        <v>142</v>
      </c>
      <c r="D21" s="50" t="s">
        <v>267</v>
      </c>
      <c r="E21" s="50" t="s">
        <v>267</v>
      </c>
    </row>
    <row r="22" spans="1:5" ht="45" x14ac:dyDescent="0.2">
      <c r="A22" s="30" t="s">
        <v>143</v>
      </c>
      <c r="B22" s="24" t="s">
        <v>54</v>
      </c>
      <c r="C22" s="25" t="s">
        <v>101</v>
      </c>
      <c r="D22" s="50" t="s">
        <v>268</v>
      </c>
      <c r="E22" s="50" t="s">
        <v>268</v>
      </c>
    </row>
    <row r="23" spans="1:5" ht="105" x14ac:dyDescent="0.2">
      <c r="A23" s="30" t="s">
        <v>144</v>
      </c>
      <c r="B23" s="24" t="s">
        <v>103</v>
      </c>
      <c r="C23" s="25" t="s">
        <v>145</v>
      </c>
      <c r="D23" s="50" t="s">
        <v>269</v>
      </c>
      <c r="E23" s="50" t="s">
        <v>269</v>
      </c>
    </row>
    <row r="24" spans="1:5" ht="45" x14ac:dyDescent="0.2">
      <c r="A24" s="30" t="s">
        <v>146</v>
      </c>
      <c r="B24" s="24" t="s">
        <v>40</v>
      </c>
      <c r="C24" s="25" t="s">
        <v>41</v>
      </c>
      <c r="D24" s="50" t="s">
        <v>270</v>
      </c>
      <c r="E24" s="50" t="s">
        <v>270</v>
      </c>
    </row>
    <row r="25" spans="1:5" ht="15" x14ac:dyDescent="0.2">
      <c r="A25" s="57" t="s">
        <v>215</v>
      </c>
      <c r="B25" s="58"/>
      <c r="C25" s="58"/>
      <c r="D25" s="58"/>
      <c r="E25" s="58"/>
    </row>
  </sheetData>
  <mergeCells count="7">
    <mergeCell ref="A25:E25"/>
    <mergeCell ref="A3:E3"/>
    <mergeCell ref="A4:E4"/>
    <mergeCell ref="A5:E5"/>
    <mergeCell ref="A7:C7"/>
    <mergeCell ref="A1:E1"/>
    <mergeCell ref="A2:E2"/>
  </mergeCells>
  <dataValidations count="4">
    <dataValidation allowBlank="1" showInputMessage="1" showErrorMessage="1" prompt="Item Description" sqref="D6:E6" xr:uid="{E8CF50CB-2BC2-4376-88F8-2DA1447CCF46}"/>
    <dataValidation allowBlank="1" showInputMessage="1" showErrorMessage="1" prompt="CLIN #" sqref="D7:E7" xr:uid="{F63D17B1-3BF9-4909-8383-BE1F94E83625}"/>
    <dataValidation allowBlank="1" showInputMessage="1" showErrorMessage="1" prompt="SKU #" sqref="D9:E9" xr:uid="{438BDE9B-82C4-42E8-964C-9F565456EBDC}"/>
    <dataValidation allowBlank="1" showInputMessage="1" showErrorMessage="1" prompt="Specification" sqref="D8:E8 D10:E24" xr:uid="{5DFB0D40-8A76-49AB-89CC-038F196F5370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Rugged (RL)</vt:lpstr>
      <vt:lpstr>RL Configuration</vt:lpstr>
      <vt:lpstr>Semi-Rugged (SRL)</vt:lpstr>
      <vt:lpstr>SRL Configuration</vt:lpstr>
      <vt:lpstr>'Rugged (RL)'!Print_Titles</vt:lpstr>
      <vt:lpstr>'Semi-Rugged (SRL)'!Print_Titles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Cosgrove, Robert@DGS</dc:creator>
  <cp:lastModifiedBy>Tardiff, Eileen@DGS</cp:lastModifiedBy>
  <cp:lastPrinted>2019-07-05T22:39:02Z</cp:lastPrinted>
  <dcterms:created xsi:type="dcterms:W3CDTF">2008-07-23T22:58:57Z</dcterms:created>
  <dcterms:modified xsi:type="dcterms:W3CDTF">2022-05-19T23:07:27Z</dcterms:modified>
</cp:coreProperties>
</file>